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Учет к бюджету 2024 года\"/>
    </mc:Choice>
  </mc:AlternateContent>
  <xr:revisionPtr revIDLastSave="0" documentId="13_ncr:1_{723E7725-C9B9-4A8F-AC2B-AB8B1DC31D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4" r:id="rId2"/>
  </sheets>
  <definedNames>
    <definedName name="_xlnm.Print_Titles" localSheetId="0">Доходы!$3:$4</definedName>
  </definedNames>
  <calcPr calcId="191029"/>
</workbook>
</file>

<file path=xl/calcChain.xml><?xml version="1.0" encoding="utf-8"?>
<calcChain xmlns="http://schemas.openxmlformats.org/spreadsheetml/2006/main">
  <c r="H23" i="2" l="1"/>
  <c r="H87" i="2" l="1"/>
  <c r="G86" i="2"/>
  <c r="F86" i="2"/>
  <c r="H86" i="2" s="1"/>
  <c r="H85" i="2"/>
  <c r="H84" i="2"/>
  <c r="H83" i="2"/>
  <c r="H82" i="2"/>
  <c r="H81" i="2"/>
  <c r="G80" i="2"/>
  <c r="F80" i="2"/>
  <c r="H80" i="2" s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G63" i="2"/>
  <c r="G62" i="2" s="1"/>
  <c r="F63" i="2"/>
  <c r="F62" i="2" s="1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G45" i="2"/>
  <c r="F45" i="2"/>
  <c r="H44" i="2"/>
  <c r="H43" i="2"/>
  <c r="H42" i="2"/>
  <c r="G41" i="2"/>
  <c r="F41" i="2"/>
  <c r="H38" i="2"/>
  <c r="H37" i="2"/>
  <c r="G36" i="2"/>
  <c r="F36" i="2"/>
  <c r="H36" i="2" s="1"/>
  <c r="H35" i="2"/>
  <c r="G34" i="2"/>
  <c r="F34" i="2"/>
  <c r="H34" i="2" s="1"/>
  <c r="H33" i="2"/>
  <c r="H32" i="2"/>
  <c r="G31" i="2"/>
  <c r="F31" i="2"/>
  <c r="H30" i="2"/>
  <c r="G29" i="2"/>
  <c r="H29" i="2" s="1"/>
  <c r="F29" i="2"/>
  <c r="H28" i="2"/>
  <c r="G27" i="2"/>
  <c r="F27" i="2"/>
  <c r="H26" i="2"/>
  <c r="H25" i="2"/>
  <c r="H24" i="2"/>
  <c r="G22" i="2"/>
  <c r="H22" i="2" s="1"/>
  <c r="I22" i="2" s="1"/>
  <c r="F22" i="2"/>
  <c r="G20" i="2"/>
  <c r="F20" i="2"/>
  <c r="H19" i="2"/>
  <c r="G18" i="2"/>
  <c r="F18" i="2"/>
  <c r="H17" i="2"/>
  <c r="H16" i="2"/>
  <c r="H15" i="2"/>
  <c r="G14" i="2"/>
  <c r="H14" i="2" s="1"/>
  <c r="F14" i="2"/>
  <c r="H13" i="2"/>
  <c r="H12" i="2"/>
  <c r="H11" i="2"/>
  <c r="G9" i="2"/>
  <c r="H9" i="2" s="1"/>
  <c r="F9" i="2"/>
  <c r="H8" i="2"/>
  <c r="G7" i="2"/>
  <c r="F7" i="2"/>
  <c r="H6" i="2"/>
  <c r="G5" i="2"/>
  <c r="F5" i="2"/>
  <c r="H41" i="2" l="1"/>
  <c r="H7" i="2"/>
  <c r="H27" i="2"/>
  <c r="F4" i="2"/>
  <c r="G4" i="2"/>
  <c r="H4" i="2" s="1"/>
  <c r="H18" i="2"/>
  <c r="H31" i="2"/>
  <c r="H45" i="2"/>
  <c r="F40" i="2"/>
  <c r="F39" i="2" s="1"/>
  <c r="H62" i="2"/>
  <c r="H5" i="2"/>
  <c r="G40" i="2"/>
  <c r="H63" i="2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G39" i="2" l="1"/>
  <c r="H40" i="2"/>
  <c r="H39" i="2" l="1"/>
</calcChain>
</file>

<file path=xl/sharedStrings.xml><?xml version="1.0" encoding="utf-8"?>
<sst xmlns="http://schemas.openxmlformats.org/spreadsheetml/2006/main" count="538" uniqueCount="294">
  <si>
    <t xml:space="preserve"> тыс. руб.</t>
  </si>
  <si>
    <t>Код БКД</t>
  </si>
  <si>
    <t>Наименование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</si>
  <si>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</si>
  <si>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</si>
  <si>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</si>
  <si>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</si>
  <si>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</si>
  <si>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</si>
  <si>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</si>
  <si>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10302000</t>
  </si>
  <si>
    <t>Акцизы по подакцизным товарам (продукции), производимым на территории Российской Федерации</t>
  </si>
  <si>
    <t>10501000</t>
  </si>
  <si>
    <t>00</t>
  </si>
  <si>
    <t>Налог, взимаемый в связи с применением упрощенной системы налогообложения</t>
  </si>
  <si>
    <t>10503000</t>
  </si>
  <si>
    <t>Единый сельскохозяйственный налог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</si>
  <si>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</si>
  <si>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</si>
  <si>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10601000</t>
  </si>
  <si>
    <t>Налог на имущество физических лиц</t>
  </si>
  <si>
    <t>10606030</t>
  </si>
  <si>
    <t>Земельный налог с организаций</t>
  </si>
  <si>
    <t>10606040</t>
  </si>
  <si>
    <t>Земельный налог с физических лиц</t>
  </si>
  <si>
    <t>10701020</t>
  </si>
  <si>
    <t>Налог на добычу общераспространенных полезных ископаемых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</si>
  <si>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</si>
  <si>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</si>
  <si>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</si>
  <si>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</si>
  <si>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</si>
  <si>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</si>
  <si>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</si>
  <si>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</si>
  <si>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</si>
  <si>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</si>
  <si>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</si>
  <si>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</si>
  <si>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</si>
  <si>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</si>
  <si>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</si>
  <si>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</si>
  <si>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</si>
  <si>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</si>
  <si>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</si>
  <si>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150</t>
  </si>
  <si>
    <t>20215001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</si>
  <si>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</si>
  <si>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</si>
  <si>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</si>
  <si>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</si>
  <si>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</si>
  <si>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20225098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</si>
  <si>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</si>
  <si>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</si>
  <si>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</si>
  <si>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</si>
  <si>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</si>
  <si>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</si>
  <si>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20225519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</si>
  <si>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</si>
  <si>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</si>
  <si>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</si>
  <si>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</si>
  <si>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</si>
  <si>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</si>
  <si>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</si>
  <si>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</si>
  <si>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</si>
  <si>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</si>
  <si>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</si>
  <si>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</si>
  <si>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</si>
  <si>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</si>
  <si>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</si>
  <si>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</si>
  <si>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</si>
  <si>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</si>
  <si>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</si>
  <si>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</si>
  <si>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</si>
  <si>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</si>
  <si>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</si>
  <si>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</si>
  <si>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</si>
  <si>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</si>
  <si>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</si>
  <si>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</si>
  <si>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</si>
  <si>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</si>
  <si>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</si>
  <si>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</si>
  <si>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</si>
  <si>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</si>
  <si>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</si>
  <si>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</si>
  <si>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</si>
  <si>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</si>
  <si>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</si>
  <si>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</si>
  <si>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</si>
  <si>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</si>
  <si>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20235118</t>
  </si>
  <si>
    <t>20235120</t>
  </si>
  <si>
    <t>20235930</t>
  </si>
  <si>
    <t>20245303</t>
  </si>
  <si>
    <t>20245393</t>
  </si>
  <si>
    <t>20249999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</si>
  <si>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</si>
  <si>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</si>
  <si>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</si>
  <si>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</si>
  <si>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</si>
  <si>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</si>
  <si>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</si>
  <si>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</si>
  <si>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</si>
  <si>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</si>
  <si>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</si>
  <si>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</si>
  <si>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</si>
  <si>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</si>
  <si>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</si>
  <si>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</si>
  <si>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</si>
  <si>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</si>
  <si>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</si>
  <si>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</si>
  <si>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</si>
  <si>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</si>
  <si>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</si>
  <si>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</si>
  <si>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</si>
  <si>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</si>
  <si>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</si>
  <si>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</si>
  <si>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</si>
  <si>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</si>
  <si>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</si>
  <si>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</si>
  <si>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</si>
  <si>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</si>
  <si>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</si>
  <si>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</si>
  <si>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</si>
  <si>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</si>
  <si>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</si>
  <si>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</si>
  <si>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</si>
  <si>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</si>
  <si>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</si>
  <si>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</si>
  <si>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</si>
  <si>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</si>
  <si>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</si>
  <si>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</si>
  <si>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</si>
  <si>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</si>
  <si>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</si>
  <si>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</si>
  <si>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</si>
  <si>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</si>
  <si>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</si>
  <si>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</si>
  <si>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</si>
  <si>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</si>
  <si>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</si>
  <si>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</si>
  <si>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</si>
  <si>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</si>
  <si>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</si>
  <si>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</si>
  <si>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</si>
  <si>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</si>
  <si>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>ВСЕГО РАСХОДОВ:</t>
  </si>
  <si>
    <t>20704050</t>
  </si>
  <si>
    <t>20245179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</si>
  <si>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</si>
  <si>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Причины отклонений</t>
  </si>
  <si>
    <t xml:space="preserve">    ОБЩЕГОСУДАРСТВЕННЫЕ ВОПРОСЫ</t>
  </si>
  <si>
    <t>0100</t>
  </si>
  <si>
    <t xml:space="preserve">    НАЦИОНАЛЬНАЯ ОБОРОНА</t>
  </si>
  <si>
    <t>0200</t>
  </si>
  <si>
    <t xml:space="preserve">    НАЦИОНАЛЬНАЯ БЕЗОПАСНОСТЬ И ПРАВООХРАНИТЕЛЬНАЯ ДЕЯТЕЛЬНОСТЬ</t>
  </si>
  <si>
    <t>0300</t>
  </si>
  <si>
    <t xml:space="preserve">    НАЦИОНАЛЬНАЯ ЭКОНОМИКА</t>
  </si>
  <si>
    <t>0400</t>
  </si>
  <si>
    <t xml:space="preserve">    ЖИЛИЩНО-КОММУНАЛЬНОЕ ХОЗЯЙСТВО</t>
  </si>
  <si>
    <t>0500</t>
  </si>
  <si>
    <t xml:space="preserve">    ОХРАНА ОКРУЖАЮЩЕЙ СРЕДЫ</t>
  </si>
  <si>
    <t>0600</t>
  </si>
  <si>
    <t xml:space="preserve">    ОБРАЗОВАНИЕ</t>
  </si>
  <si>
    <t>0700</t>
  </si>
  <si>
    <t xml:space="preserve">    КУЛЬТУРА, КИНЕМАТОГРАФИЯ</t>
  </si>
  <si>
    <t>0800</t>
  </si>
  <si>
    <t xml:space="preserve">    СОЦИАЛЬНАЯ ПОЛИТИКА</t>
  </si>
  <si>
    <t>1000</t>
  </si>
  <si>
    <t xml:space="preserve">    ФИЗИЧЕСКАЯ КУЛЬТУРА И СПОРТ</t>
  </si>
  <si>
    <t>1100</t>
  </si>
  <si>
    <t>не распределялся</t>
  </si>
  <si>
    <t>резервные средства не распределялись</t>
  </si>
  <si>
    <t>Уточненный план на 2024 год</t>
  </si>
  <si>
    <t>10000000</t>
  </si>
  <si>
    <t>000</t>
  </si>
  <si>
    <t>НАЛОГОВЫЕ И НЕНАЛОГОВЫЕ ДОХОДЫ</t>
  </si>
  <si>
    <t>В связи с переоценкой кадастровой стоимости земельных участков уменьшилась сумма налога.</t>
  </si>
  <si>
    <t>11101000</t>
  </si>
  <si>
    <t>Поступает дебиторская задолженность прошлых лет.</t>
  </si>
  <si>
    <t>20000000</t>
  </si>
  <si>
    <t>БЕЗВОЗМЕЗДНЫЕ ПОСТУПЛЕНИЯ</t>
  </si>
  <si>
    <t xml:space="preserve">Финансирование из бюджета УР осуществляется под заявки Управления образования. </t>
  </si>
  <si>
    <t xml:space="preserve">Финансирование из бюджета УР осуществляется под заявки Администрации района. </t>
  </si>
  <si>
    <t>В связи  с прекращением деятельности на территории района  3 обособленных организаций, а так же со сменой юридического адреса в г.Можга 2 организаций  выпадающие доходы местного бюджета в 2024 году по НДФЛ  составили в размере 15 662 тыс. руб.</t>
  </si>
  <si>
    <t>Резерв не распределялся, контракты не заключались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</si>
  <si>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 2024 год (причины отклонения от запланированных значений по доходам)</t>
  </si>
  <si>
    <t>Исполнение за 2024 год</t>
  </si>
  <si>
    <t>10100000</t>
  </si>
  <si>
    <t>НАЛОГИ НА ПРИБЫЛЬ, ДОХОДЫ</t>
  </si>
  <si>
    <t>10300000</t>
  </si>
  <si>
    <t>НАЛОГИ НА ТОВАРЫ (РАБОТЫ, УСЛУГИ), РЕАЛИЗУЕМЫЕ НА ТЕРРИТОРИИ РОССИЙСКОЙ ФЕДЕРАЦИИ</t>
  </si>
  <si>
    <t>10500000</t>
  </si>
  <si>
    <t>НАЛОГИ НА СОВОКУПНЫЙ ДОХОД</t>
  </si>
  <si>
    <t>10502010</t>
  </si>
  <si>
    <t>02</t>
  </si>
  <si>
    <t>Единый налог на вмененный доход отдельных видов деятельности</t>
  </si>
  <si>
    <t>10600000</t>
  </si>
  <si>
    <t>НАЛОГИ НА ИМУЩЕСТВО</t>
  </si>
  <si>
    <t>10700000</t>
  </si>
  <si>
    <t>НАЛОГИ, СБОРЫ И РЕГУЛЯРНЫЕ ПЛАТЕЖИ ЗА ПОЛЬЗОВАНИЕ ПРИРОДНЫМИ РЕСУРСАМИ</t>
  </si>
  <si>
    <t>10800000</t>
  </si>
  <si>
    <t>ГОСУДАРСТВЕННАЯ ПОШЛИНА</t>
  </si>
  <si>
    <t>10803010</t>
  </si>
  <si>
    <t>Государственная пошлина</t>
  </si>
  <si>
    <t>11100000</t>
  </si>
  <si>
    <t>ДОХОДЫ ОТ ИСПОЛЬЗОВАНИЯ ИМУЩЕСТВА, НАХОДЯЩЕГОСЯ В ГОСУДАРСТВЕННОЙ И МУНИЦИПАЛЬНОЙ СОБСТВЕННОСТИ</t>
  </si>
  <si>
    <t>11200000</t>
  </si>
  <si>
    <t>ПЛАТЕЖИ ПРИ ПОЛЬЗОВАНИИ ПРИРОДНЫМИ РЕСУРСАМИ</t>
  </si>
  <si>
    <t>11300000</t>
  </si>
  <si>
    <t>ДОХОДЫ ОТ ОКАЗАНИЯ ПЛАТНЫХ УСЛУГ(РАБОТ) И КОМПЕНСАЦИИ ЗАТРАТ ГОСУДАРСТВА</t>
  </si>
  <si>
    <t>11400000</t>
  </si>
  <si>
    <t>ДОХОДЫ ОТ ПРОДАЖИ МАТЕРИАЛЬНЫХ И НЕМАТЕРИАЛЬНЫХ АКТИВОВ</t>
  </si>
  <si>
    <t>11402043</t>
  </si>
  <si>
    <t>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</si>
  <si>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части реализации материальных запасов по указанному имуществу</t>
  </si>
  <si>
    <t>11600000</t>
  </si>
  <si>
    <t>ШТРАФЫ, САНКЦИИ, ВОЗМЕЩЕНИЕ УЩЕРБА</t>
  </si>
  <si>
    <t>11700000</t>
  </si>
  <si>
    <t>ПРОЧИЕ НЕНАЛОГОВЫЕ ДОХОДЫ</t>
  </si>
  <si>
    <t>11714020</t>
  </si>
  <si>
    <t>180</t>
  </si>
  <si>
    <t xml:space="preserve">Средства самообложения граждан,зачисляемые в бюджеты муниципальных округов
</t>
  </si>
  <si>
    <t>11715000</t>
  </si>
  <si>
    <t xml:space="preserve">Инициативные платежи, зачисляемые в бюджеты муниципальных округов
</t>
  </si>
  <si>
    <t>20200000</t>
  </si>
  <si>
    <t>Безвозмездные поступления от других бюджетов бюджетной системы Российской Федерации</t>
  </si>
  <si>
    <t>20210000</t>
  </si>
  <si>
    <t>Дотации бюджетам бюджетной системы Российской Федерации</t>
  </si>
  <si>
    <t>Дотации бюджетам муниципальных образований в Удмуртской Республике на выравнивание  бюджетной обеспеченности</t>
  </si>
  <si>
    <t>2022000</t>
  </si>
  <si>
    <t>Субсидии бюджетам бюджетной системы Российской Федерации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</si>
  <si>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</si>
  <si>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</si>
  <si>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</si>
  <si>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проведение комплексных кадастровых работ</t>
  </si>
  <si>
    <t>Субсидии бюджетам муниципальных округов на поддержку отрасли культуры</t>
  </si>
  <si>
    <t>0101</t>
  </si>
  <si>
    <t>Прочие субсидии бюджетамс муниципальных округов</t>
  </si>
  <si>
    <t>0130</t>
  </si>
  <si>
    <t>2023000</t>
  </si>
  <si>
    <t>Субвенции бюджетам бюджетной системы Российской Федерации</t>
  </si>
  <si>
    <t>2023024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</si>
  <si>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</si>
  <si>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</si>
  <si>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</si>
  <si>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</si>
  <si>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</si>
  <si>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20240000</t>
  </si>
  <si>
    <t>ИНЫЕ МЕЖБЮДЖЕТНЫЕ ТРАНСФЕРТЫ</t>
  </si>
  <si>
    <t>20245050</t>
  </si>
  <si>
    <t xml:space="preserve">       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Сириус,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</si>
  <si>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</si>
  <si>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"Бесопасные качественные дороги"</t>
  </si>
  <si>
    <t>Прочие межбюджетные трансферты, передаваемые  бюджетам муниципальных округов</t>
  </si>
  <si>
    <t>20700000</t>
  </si>
  <si>
    <t>ПРОЧИЕ БЕЗВОЗМЕЗДНЫЕ ПОСТУПЛЕНИЯ</t>
  </si>
  <si>
    <t xml:space="preserve"> Прочие безвозмездные поступления в бюджеты муниципальных округов</t>
  </si>
  <si>
    <t>Недоимка на 01.01.2025 год - 2 270,3 тыс. руб.</t>
  </si>
  <si>
    <t>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организаций, находящихся на территории Удмуртской Республики</t>
  </si>
  <si>
    <r>
      <t>за период с 01.01.20</t>
    </r>
    <r>
      <rPr>
        <b/>
        <sz val="12"/>
        <color rgb="FF000000"/>
        <rFont val="Arial Cyr"/>
        <charset val="204"/>
      </rPr>
      <t>24</t>
    </r>
    <r>
      <rPr>
        <b/>
        <sz val="12"/>
        <color rgb="FF000000"/>
        <rFont val="Arial Cyr"/>
      </rPr>
      <t>г. по 31.12.2024г.</t>
    </r>
  </si>
  <si>
    <t>Не исполнены контракты, остаток не распределенного резерва</t>
  </si>
  <si>
    <t>Не заключены контракты</t>
  </si>
  <si>
    <t>Не заключен контракт по проекту самообложения, экономия в результате торгов</t>
  </si>
  <si>
    <t>в декабре конкурс среди сельхозтоваропроизводителей не проводился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</si>
</sst>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#,##0\ _₽"/>
    <numFmt numFmtId="166" formatCode="#,##0.0"/>
    <numFmt numFmtId="167" formatCode="#,##0.00\ _₽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Arial Cyr"/>
      <charset val="204"/>
    </font>
    <font>
      <sz val="10"/>
      <name val="Arial Cy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</borders>
  <cellStyleXfs count="2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3" fillId="0" borderId="2">
      <alignment vertical="top" wrapText="1"/>
    </xf>
  </cellStyleXfs>
  <cellXfs count="87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0" fontId="8" fillId="0" borderId="0" xfId="0" applyFont="1"/>
    <xf numFmtId="0" fontId="13" fillId="0" borderId="0" xfId="0" applyFont="1"/>
    <xf numFmtId="166" fontId="13" fillId="0" borderId="0" xfId="0" applyNumberFormat="1" applyFont="1"/>
    <xf numFmtId="0" fontId="10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1" fillId="0" borderId="1" xfId="2"/>
    <xf numFmtId="0" fontId="1" fillId="0" borderId="1" xfId="2" applyAlignment="1">
      <alignment horizontal="left" wrapText="1"/>
    </xf>
    <xf numFmtId="0" fontId="1" fillId="0" borderId="2" xfId="9" applyAlignment="1">
      <alignment vertical="top" wrapText="1"/>
    </xf>
    <xf numFmtId="1" fontId="1" fillId="0" borderId="2" xfId="10" applyNumberFormat="1" applyAlignment="1">
      <alignment horizontal="center" vertical="top" shrinkToFit="1"/>
    </xf>
    <xf numFmtId="4" fontId="1" fillId="0" borderId="2" xfId="11" applyFont="1" applyFill="1">
      <alignment horizontal="right" vertical="top" shrinkToFit="1"/>
    </xf>
    <xf numFmtId="166" fontId="1" fillId="0" borderId="2" xfId="11" applyNumberFormat="1" applyFont="1" applyFill="1">
      <alignment horizontal="right" vertical="top" shrinkToFit="1"/>
    </xf>
    <xf numFmtId="4" fontId="1" fillId="0" borderId="2" xfId="11" applyFont="1" applyFill="1" applyAlignment="1">
      <alignment horizontal="left" vertical="top" wrapText="1" shrinkToFit="1"/>
    </xf>
    <xf numFmtId="4" fontId="3" fillId="0" borderId="2" xfId="13" applyFont="1">
      <alignment horizontal="right" vertical="top" shrinkToFit="1"/>
    </xf>
    <xf numFmtId="166" fontId="3" fillId="0" borderId="2" xfId="11" applyNumberFormat="1" applyFill="1">
      <alignment horizontal="right" vertical="top" shrinkToFit="1"/>
    </xf>
    <xf numFmtId="4" fontId="3" fillId="0" borderId="2" xfId="13" applyFont="1" applyAlignment="1">
      <alignment horizontal="left" vertical="top" wrapText="1" shrinkToFit="1"/>
    </xf>
    <xf numFmtId="0" fontId="3" fillId="0" borderId="1" xfId="2" applyFont="1"/>
    <xf numFmtId="0" fontId="16" fillId="0" borderId="0" xfId="0" applyFont="1" applyProtection="1">
      <protection locked="0"/>
    </xf>
    <xf numFmtId="0" fontId="1" fillId="0" borderId="1" xfId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7" fillId="0" borderId="0" xfId="0" applyFont="1" applyProtection="1">
      <protection locked="0"/>
    </xf>
    <xf numFmtId="4" fontId="19" fillId="0" borderId="2" xfId="11" applyFont="1" applyFill="1" applyAlignment="1">
      <alignment horizontal="left" vertical="top" wrapText="1" shrinkToFit="1"/>
    </xf>
    <xf numFmtId="0" fontId="1" fillId="0" borderId="5" xfId="2" applyBorder="1" applyAlignment="1">
      <alignment vertical="top" wrapText="1"/>
    </xf>
    <xf numFmtId="0" fontId="13" fillId="5" borderId="0" xfId="0" applyFont="1" applyFill="1"/>
    <xf numFmtId="0" fontId="14" fillId="5" borderId="5" xfId="0" applyFont="1" applyFill="1" applyBorder="1" applyAlignment="1">
      <alignment wrapText="1"/>
    </xf>
    <xf numFmtId="0" fontId="20" fillId="6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49" fontId="12" fillId="5" borderId="7" xfId="0" applyNumberFormat="1" applyFont="1" applyFill="1" applyBorder="1"/>
    <xf numFmtId="49" fontId="12" fillId="5" borderId="7" xfId="0" applyNumberFormat="1" applyFont="1" applyFill="1" applyBorder="1" applyAlignment="1">
      <alignment horizontal="center"/>
    </xf>
    <xf numFmtId="164" fontId="14" fillId="5" borderId="7" xfId="0" applyNumberFormat="1" applyFont="1" applyFill="1" applyBorder="1" applyAlignment="1">
      <alignment wrapText="1"/>
    </xf>
    <xf numFmtId="167" fontId="12" fillId="5" borderId="7" xfId="0" applyNumberFormat="1" applyFont="1" applyFill="1" applyBorder="1" applyAlignment="1">
      <alignment horizontal="right" vertical="center" shrinkToFit="1"/>
    </xf>
    <xf numFmtId="165" fontId="8" fillId="5" borderId="7" xfId="0" applyNumberFormat="1" applyFont="1" applyFill="1" applyBorder="1" applyAlignment="1">
      <alignment horizontal="right" vertical="center" shrinkToFit="1"/>
    </xf>
    <xf numFmtId="49" fontId="9" fillId="5" borderId="7" xfId="0" applyNumberFormat="1" applyFont="1" applyFill="1" applyBorder="1"/>
    <xf numFmtId="49" fontId="9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wrapText="1"/>
    </xf>
    <xf numFmtId="167" fontId="9" fillId="5" borderId="7" xfId="0" applyNumberFormat="1" applyFont="1" applyFill="1" applyBorder="1" applyAlignment="1">
      <alignment horizontal="right"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wrapText="1"/>
    </xf>
    <xf numFmtId="167" fontId="12" fillId="0" borderId="7" xfId="0" applyNumberFormat="1" applyFont="1" applyBorder="1" applyAlignment="1">
      <alignment horizontal="right" vertical="center" shrinkToFit="1"/>
    </xf>
    <xf numFmtId="49" fontId="9" fillId="0" borderId="7" xfId="0" applyNumberFormat="1" applyFont="1" applyBorder="1"/>
    <xf numFmtId="0" fontId="10" fillId="0" borderId="7" xfId="0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167" fontId="11" fillId="5" borderId="7" xfId="0" applyNumberFormat="1" applyFont="1" applyFill="1" applyBorder="1" applyAlignment="1">
      <alignment horizontal="right" vertical="center" shrinkToFit="1"/>
    </xf>
    <xf numFmtId="164" fontId="14" fillId="0" borderId="7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49" fontId="21" fillId="0" borderId="7" xfId="14" applyNumberFormat="1" applyFont="1" applyBorder="1" applyAlignment="1">
      <alignment horizontal="left" vertical="center" wrapText="1" indent="1"/>
    </xf>
    <xf numFmtId="164" fontId="10" fillId="0" borderId="7" xfId="0" applyNumberFormat="1" applyFont="1" applyBorder="1" applyAlignment="1">
      <alignment vertical="top" wrapText="1"/>
    </xf>
    <xf numFmtId="167" fontId="9" fillId="0" borderId="7" xfId="0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21" fillId="0" borderId="2" xfId="25" applyFont="1">
      <alignment vertical="top" wrapText="1"/>
    </xf>
    <xf numFmtId="164" fontId="10" fillId="0" borderId="5" xfId="0" applyNumberFormat="1" applyFont="1" applyBorder="1" applyAlignment="1">
      <alignment wrapText="1"/>
    </xf>
    <xf numFmtId="0" fontId="13" fillId="0" borderId="5" xfId="0" applyFont="1" applyBorder="1"/>
    <xf numFmtId="0" fontId="0" fillId="0" borderId="5" xfId="0" applyBorder="1"/>
    <xf numFmtId="0" fontId="10" fillId="0" borderId="2" xfId="25" applyFont="1">
      <alignment vertical="top" wrapText="1"/>
    </xf>
    <xf numFmtId="0" fontId="7" fillId="5" borderId="0" xfId="0" applyFont="1" applyFill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/>
    </xf>
    <xf numFmtId="0" fontId="1" fillId="0" borderId="2" xfId="6">
      <alignment horizontal="center" vertical="center" wrapText="1"/>
    </xf>
    <xf numFmtId="0" fontId="3" fillId="0" borderId="2" xfId="15" applyNumberFormat="1" applyAlignment="1">
      <alignment horizontal="left"/>
    </xf>
    <xf numFmtId="1" fontId="3" fillId="0" borderId="2" xfId="15" applyAlignment="1">
      <alignment horizontal="left"/>
    </xf>
    <xf numFmtId="0" fontId="1" fillId="0" borderId="1" xfId="1">
      <alignment horizontal="left" wrapText="1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1" fillId="0" borderId="1" xfId="4" applyFont="1" applyAlignment="1">
      <alignment horizontal="right"/>
    </xf>
    <xf numFmtId="0" fontId="1" fillId="0" borderId="10" xfId="6" applyBorder="1">
      <alignment horizontal="center" vertical="center" wrapText="1"/>
    </xf>
    <xf numFmtId="0" fontId="1" fillId="0" borderId="11" xfId="6" applyBorder="1">
      <alignment horizontal="center" vertical="center" wrapText="1"/>
    </xf>
  </cellXfs>
  <cellStyles count="26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6" xr:uid="{00000000-0005-0000-0000-000006000000}"/>
    <cellStyle name="xl23" xfId="8" xr:uid="{00000000-0005-0000-0000-000007000000}"/>
    <cellStyle name="xl24" xfId="2" xr:uid="{00000000-0005-0000-0000-000008000000}"/>
    <cellStyle name="xl25" xfId="10" xr:uid="{00000000-0005-0000-0000-000009000000}"/>
    <cellStyle name="xl26" xfId="15" xr:uid="{00000000-0005-0000-0000-00000A000000}"/>
    <cellStyle name="xl27" xfId="16" xr:uid="{00000000-0005-0000-0000-00000B000000}"/>
    <cellStyle name="xl28" xfId="13" xr:uid="{00000000-0005-0000-0000-00000C000000}"/>
    <cellStyle name="xl29" xfId="17" xr:uid="{00000000-0005-0000-0000-00000D000000}"/>
    <cellStyle name="xl30" xfId="1" xr:uid="{00000000-0005-0000-0000-00000E000000}"/>
    <cellStyle name="xl31" xfId="7" xr:uid="{00000000-0005-0000-0000-00000F000000}"/>
    <cellStyle name="xl32" xfId="14" xr:uid="{00000000-0005-0000-0000-000010000000}"/>
    <cellStyle name="xl33" xfId="18" xr:uid="{00000000-0005-0000-0000-000011000000}"/>
    <cellStyle name="xl34" xfId="3" xr:uid="{00000000-0005-0000-0000-000012000000}"/>
    <cellStyle name="xl35" xfId="4" xr:uid="{00000000-0005-0000-0000-000013000000}"/>
    <cellStyle name="xl36" xfId="5" xr:uid="{00000000-0005-0000-0000-000014000000}"/>
    <cellStyle name="xl37" xfId="9" xr:uid="{00000000-0005-0000-0000-000015000000}"/>
    <cellStyle name="xl38" xfId="11" xr:uid="{00000000-0005-0000-0000-000016000000}"/>
    <cellStyle name="xl39" xfId="12" xr:uid="{00000000-0005-0000-0000-000017000000}"/>
    <cellStyle name="xl40" xfId="25" xr:uid="{65B7EB39-5CB6-4674-AFEF-850728931E57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showGridLines="0" showZeros="0" zoomScale="130" zoomScaleNormal="130" zoomScaleSheetLayoutView="100" workbookViewId="0">
      <pane ySplit="3" topLeftCell="A73" activePane="bottomLeft" state="frozen"/>
      <selection pane="bottomLeft" activeCell="J84" sqref="J84"/>
    </sheetView>
  </sheetViews>
  <sheetFormatPr defaultRowHeight="15" x14ac:dyDescent="0.25"/>
  <cols>
    <col min="1" max="1" width="10.140625" style="12" bestFit="1" customWidth="1"/>
    <col min="2" max="2" width="3.28515625" style="12" customWidth="1"/>
    <col min="3" max="3" width="5.5703125" style="12" bestFit="1" customWidth="1"/>
    <col min="4" max="4" width="4.85546875" style="13" bestFit="1" customWidth="1"/>
    <col min="5" max="5" width="47.85546875" customWidth="1"/>
    <col min="6" max="7" width="14.85546875" customWidth="1"/>
    <col min="8" max="8" width="10.7109375" style="8" customWidth="1"/>
    <col min="9" max="9" width="15.85546875" hidden="1" customWidth="1"/>
    <col min="10" max="10" width="31.425781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76" t="s">
        <v>215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7" customFormat="1" ht="51" customHeight="1" x14ac:dyDescent="0.25">
      <c r="A3" s="77" t="s">
        <v>1</v>
      </c>
      <c r="B3" s="77"/>
      <c r="C3" s="77"/>
      <c r="D3" s="77"/>
      <c r="E3" s="42" t="s">
        <v>2</v>
      </c>
      <c r="F3" s="43" t="s">
        <v>202</v>
      </c>
      <c r="G3" s="44" t="s">
        <v>216</v>
      </c>
      <c r="H3" s="44" t="s">
        <v>3</v>
      </c>
      <c r="I3" s="5"/>
      <c r="J3" s="6" t="s">
        <v>4</v>
      </c>
    </row>
    <row r="4" spans="1:10" s="1" customFormat="1" x14ac:dyDescent="0.25">
      <c r="A4" s="45" t="s">
        <v>203</v>
      </c>
      <c r="B4" s="45" t="s">
        <v>13</v>
      </c>
      <c r="C4" s="45" t="s">
        <v>7</v>
      </c>
      <c r="D4" s="46" t="s">
        <v>204</v>
      </c>
      <c r="E4" s="47" t="s">
        <v>205</v>
      </c>
      <c r="F4" s="48">
        <f>F5+F7+F9+F18+F22+F27+F29+F31+F34+F36+F14+F20</f>
        <v>414701000</v>
      </c>
      <c r="G4" s="48">
        <f>G5+G7+G9+G18+G22+G27+G29+G31+G34+G36+G14+G20</f>
        <v>415515257.07999998</v>
      </c>
      <c r="H4" s="49">
        <f t="shared" ref="H4:H9" si="0">G4/F4*100</f>
        <v>100.19634799047989</v>
      </c>
      <c r="I4" s="32"/>
      <c r="J4" s="33"/>
    </row>
    <row r="5" spans="1:10" x14ac:dyDescent="0.25">
      <c r="A5" s="45" t="s">
        <v>217</v>
      </c>
      <c r="B5" s="45" t="s">
        <v>13</v>
      </c>
      <c r="C5" s="45" t="s">
        <v>7</v>
      </c>
      <c r="D5" s="46" t="s">
        <v>204</v>
      </c>
      <c r="E5" s="47" t="s">
        <v>218</v>
      </c>
      <c r="F5" s="48">
        <f>F6</f>
        <v>321294377.22000003</v>
      </c>
      <c r="G5" s="48">
        <f>G6</f>
        <v>299726572.88</v>
      </c>
      <c r="H5" s="49">
        <f t="shared" si="0"/>
        <v>93.287213885715801</v>
      </c>
      <c r="I5" s="35"/>
    </row>
    <row r="6" spans="1:10" s="8" customFormat="1" ht="87" customHeight="1" x14ac:dyDescent="0.25">
      <c r="A6" s="50" t="s">
        <v>5</v>
      </c>
      <c r="B6" s="50" t="s">
        <v>6</v>
      </c>
      <c r="C6" s="50" t="s">
        <v>7</v>
      </c>
      <c r="D6" s="51" t="s">
        <v>8</v>
      </c>
      <c r="E6" s="52" t="s">
        <v>9</v>
      </c>
      <c r="F6" s="53">
        <v>321294377.22000003</v>
      </c>
      <c r="G6" s="53">
        <v>299726572.88</v>
      </c>
      <c r="H6" s="49">
        <f t="shared" si="0"/>
        <v>93.287213885715801</v>
      </c>
      <c r="I6" s="36"/>
      <c r="J6" s="34" t="s">
        <v>213</v>
      </c>
    </row>
    <row r="7" spans="1:10" ht="44.25" customHeight="1" x14ac:dyDescent="0.25">
      <c r="A7" s="45" t="s">
        <v>219</v>
      </c>
      <c r="B7" s="45" t="s">
        <v>13</v>
      </c>
      <c r="C7" s="45" t="s">
        <v>7</v>
      </c>
      <c r="D7" s="46" t="s">
        <v>204</v>
      </c>
      <c r="E7" s="47" t="s">
        <v>220</v>
      </c>
      <c r="F7" s="48">
        <f>F8</f>
        <v>44091000</v>
      </c>
      <c r="G7" s="48">
        <f>G8</f>
        <v>51426789.890000001</v>
      </c>
      <c r="H7" s="49">
        <f t="shared" si="0"/>
        <v>116.63783967249553</v>
      </c>
      <c r="I7" s="36"/>
      <c r="J7" s="11"/>
    </row>
    <row r="8" spans="1:10" ht="33.75" customHeight="1" x14ac:dyDescent="0.25">
      <c r="A8" s="50" t="s">
        <v>10</v>
      </c>
      <c r="B8" s="50" t="s">
        <v>6</v>
      </c>
      <c r="C8" s="50" t="s">
        <v>7</v>
      </c>
      <c r="D8" s="51" t="s">
        <v>8</v>
      </c>
      <c r="E8" s="52" t="s">
        <v>11</v>
      </c>
      <c r="F8" s="53">
        <v>44091000</v>
      </c>
      <c r="G8" s="53">
        <v>51426789.890000001</v>
      </c>
      <c r="H8" s="49">
        <f t="shared" si="0"/>
        <v>116.63783967249553</v>
      </c>
      <c r="I8" s="36"/>
      <c r="J8" s="11"/>
    </row>
    <row r="9" spans="1:10" x14ac:dyDescent="0.25">
      <c r="A9" s="45" t="s">
        <v>221</v>
      </c>
      <c r="B9" s="45" t="s">
        <v>13</v>
      </c>
      <c r="C9" s="45" t="s">
        <v>7</v>
      </c>
      <c r="D9" s="46" t="s">
        <v>204</v>
      </c>
      <c r="E9" s="47" t="s">
        <v>222</v>
      </c>
      <c r="F9" s="48">
        <f>F11+F12+F13+F10</f>
        <v>13383000</v>
      </c>
      <c r="G9" s="48">
        <f>G11+G12+G13+G10</f>
        <v>20678740</v>
      </c>
      <c r="H9" s="49">
        <f t="shared" si="0"/>
        <v>154.51498169319285</v>
      </c>
      <c r="I9" s="36"/>
      <c r="J9" s="11"/>
    </row>
    <row r="10" spans="1:10" ht="26.25" customHeight="1" x14ac:dyDescent="0.25">
      <c r="A10" s="50" t="s">
        <v>223</v>
      </c>
      <c r="B10" s="50" t="s">
        <v>224</v>
      </c>
      <c r="C10" s="50" t="s">
        <v>7</v>
      </c>
      <c r="D10" s="51" t="s">
        <v>8</v>
      </c>
      <c r="E10" s="52" t="s">
        <v>225</v>
      </c>
      <c r="F10" s="53">
        <v>0</v>
      </c>
      <c r="G10" s="53">
        <v>1426.59</v>
      </c>
      <c r="H10" s="49"/>
      <c r="I10" s="36"/>
      <c r="J10" s="11"/>
    </row>
    <row r="11" spans="1:10" ht="30.75" customHeight="1" x14ac:dyDescent="0.25">
      <c r="A11" s="50" t="s">
        <v>12</v>
      </c>
      <c r="B11" s="50" t="s">
        <v>13</v>
      </c>
      <c r="C11" s="50" t="s">
        <v>7</v>
      </c>
      <c r="D11" s="51" t="s">
        <v>8</v>
      </c>
      <c r="E11" s="52" t="s">
        <v>14</v>
      </c>
      <c r="F11" s="53">
        <v>9190000</v>
      </c>
      <c r="G11" s="53">
        <v>12476209.23</v>
      </c>
      <c r="H11" s="49">
        <f t="shared" ref="H11:I74" si="1">G11/F11*100</f>
        <v>135.7585335146899</v>
      </c>
      <c r="I11" s="36"/>
      <c r="J11" s="11"/>
    </row>
    <row r="12" spans="1:10" x14ac:dyDescent="0.25">
      <c r="A12" s="50" t="s">
        <v>15</v>
      </c>
      <c r="B12" s="50" t="s">
        <v>13</v>
      </c>
      <c r="C12" s="50" t="s">
        <v>7</v>
      </c>
      <c r="D12" s="51" t="s">
        <v>8</v>
      </c>
      <c r="E12" s="52" t="s">
        <v>16</v>
      </c>
      <c r="F12" s="53">
        <v>2601000</v>
      </c>
      <c r="G12" s="53">
        <v>6266094.2999999998</v>
      </c>
      <c r="H12" s="49">
        <f t="shared" si="1"/>
        <v>240.9109688581315</v>
      </c>
      <c r="I12" s="36"/>
      <c r="J12" s="11"/>
    </row>
    <row r="13" spans="1:10" ht="36.75" customHeight="1" x14ac:dyDescent="0.25">
      <c r="A13" s="50" t="s">
        <v>17</v>
      </c>
      <c r="B13" s="50" t="s">
        <v>13</v>
      </c>
      <c r="C13" s="50" t="s">
        <v>7</v>
      </c>
      <c r="D13" s="51" t="s">
        <v>8</v>
      </c>
      <c r="E13" s="52" t="s">
        <v>18</v>
      </c>
      <c r="F13" s="53">
        <v>1592000</v>
      </c>
      <c r="G13" s="53">
        <v>1935009.88</v>
      </c>
      <c r="H13" s="49">
        <f t="shared" si="1"/>
        <v>121.54584673366833</v>
      </c>
      <c r="I13" s="36"/>
      <c r="J13" s="11"/>
    </row>
    <row r="14" spans="1:10" ht="21.75" customHeight="1" x14ac:dyDescent="0.25">
      <c r="A14" s="54" t="s">
        <v>226</v>
      </c>
      <c r="B14" s="54" t="s">
        <v>13</v>
      </c>
      <c r="C14" s="54" t="s">
        <v>7</v>
      </c>
      <c r="D14" s="55" t="s">
        <v>204</v>
      </c>
      <c r="E14" s="56" t="s">
        <v>227</v>
      </c>
      <c r="F14" s="57">
        <f>F15+F16+F17</f>
        <v>15441000</v>
      </c>
      <c r="G14" s="57">
        <f>G15+G16+G17</f>
        <v>14199216.91</v>
      </c>
      <c r="H14" s="49">
        <f t="shared" si="1"/>
        <v>91.957884269153553</v>
      </c>
      <c r="I14" s="37"/>
      <c r="J14" s="11"/>
    </row>
    <row r="15" spans="1:10" ht="24" customHeight="1" x14ac:dyDescent="0.25">
      <c r="A15" s="58" t="s">
        <v>19</v>
      </c>
      <c r="B15" s="50" t="s">
        <v>13</v>
      </c>
      <c r="C15" s="50" t="s">
        <v>7</v>
      </c>
      <c r="D15" s="51" t="s">
        <v>8</v>
      </c>
      <c r="E15" s="52" t="s">
        <v>20</v>
      </c>
      <c r="F15" s="53">
        <v>3998000</v>
      </c>
      <c r="G15" s="53">
        <v>3184556.9</v>
      </c>
      <c r="H15" s="49">
        <f t="shared" si="1"/>
        <v>79.653749374687351</v>
      </c>
      <c r="I15" s="36"/>
      <c r="J15" s="11" t="s">
        <v>287</v>
      </c>
    </row>
    <row r="16" spans="1:10" ht="39.75" customHeight="1" x14ac:dyDescent="0.25">
      <c r="A16" s="58" t="s">
        <v>21</v>
      </c>
      <c r="B16" s="50" t="s">
        <v>13</v>
      </c>
      <c r="C16" s="50" t="s">
        <v>7</v>
      </c>
      <c r="D16" s="51" t="s">
        <v>8</v>
      </c>
      <c r="E16" s="52" t="s">
        <v>22</v>
      </c>
      <c r="F16" s="53">
        <v>5462000</v>
      </c>
      <c r="G16" s="53">
        <v>4664199.88</v>
      </c>
      <c r="H16" s="49">
        <f t="shared" si="1"/>
        <v>85.393626510435737</v>
      </c>
      <c r="I16" s="36"/>
      <c r="J16" s="11" t="s">
        <v>206</v>
      </c>
    </row>
    <row r="17" spans="1:10" ht="21" customHeight="1" x14ac:dyDescent="0.25">
      <c r="A17" s="58" t="s">
        <v>23</v>
      </c>
      <c r="B17" s="50" t="s">
        <v>13</v>
      </c>
      <c r="C17" s="50" t="s">
        <v>7</v>
      </c>
      <c r="D17" s="51" t="s">
        <v>8</v>
      </c>
      <c r="E17" s="52" t="s">
        <v>24</v>
      </c>
      <c r="F17" s="53">
        <v>5981000</v>
      </c>
      <c r="G17" s="53">
        <v>6350460.1299999999</v>
      </c>
      <c r="H17" s="49">
        <f t="shared" si="1"/>
        <v>106.17723006186257</v>
      </c>
      <c r="I17" s="35"/>
      <c r="J17" s="11"/>
    </row>
    <row r="18" spans="1:10" ht="27.75" customHeight="1" x14ac:dyDescent="0.25">
      <c r="A18" s="45" t="s">
        <v>228</v>
      </c>
      <c r="B18" s="45" t="s">
        <v>13</v>
      </c>
      <c r="C18" s="45" t="s">
        <v>7</v>
      </c>
      <c r="D18" s="46" t="s">
        <v>204</v>
      </c>
      <c r="E18" s="47" t="s">
        <v>229</v>
      </c>
      <c r="F18" s="48">
        <f>F19</f>
        <v>2408000</v>
      </c>
      <c r="G18" s="48">
        <f>G19</f>
        <v>4113264</v>
      </c>
      <c r="H18" s="49">
        <f t="shared" si="1"/>
        <v>170.81661129568107</v>
      </c>
      <c r="I18" s="36"/>
      <c r="J18" s="38"/>
    </row>
    <row r="19" spans="1:10" ht="24" x14ac:dyDescent="0.25">
      <c r="A19" s="50" t="s">
        <v>25</v>
      </c>
      <c r="B19" s="50" t="s">
        <v>6</v>
      </c>
      <c r="C19" s="50" t="s">
        <v>7</v>
      </c>
      <c r="D19" s="51" t="s">
        <v>8</v>
      </c>
      <c r="E19" s="52" t="s">
        <v>26</v>
      </c>
      <c r="F19" s="53">
        <v>2408000</v>
      </c>
      <c r="G19" s="53">
        <v>4113264</v>
      </c>
      <c r="H19" s="49">
        <f t="shared" si="1"/>
        <v>170.81661129568107</v>
      </c>
      <c r="I19" s="37"/>
      <c r="J19" s="11" t="s">
        <v>208</v>
      </c>
    </row>
    <row r="20" spans="1:10" x14ac:dyDescent="0.25">
      <c r="A20" s="45" t="s">
        <v>230</v>
      </c>
      <c r="B20" s="45" t="s">
        <v>13</v>
      </c>
      <c r="C20" s="45" t="s">
        <v>7</v>
      </c>
      <c r="D20" s="46" t="s">
        <v>204</v>
      </c>
      <c r="E20" s="47" t="s">
        <v>231</v>
      </c>
      <c r="F20" s="48">
        <f>F21</f>
        <v>0</v>
      </c>
      <c r="G20" s="48">
        <f>G21</f>
        <v>352508.19</v>
      </c>
      <c r="H20" s="49"/>
      <c r="I20" s="37"/>
      <c r="J20" s="11"/>
    </row>
    <row r="21" spans="1:10" s="9" customFormat="1" x14ac:dyDescent="0.25">
      <c r="A21" s="50" t="s">
        <v>232</v>
      </c>
      <c r="B21" s="50" t="s">
        <v>6</v>
      </c>
      <c r="C21" s="50" t="s">
        <v>7</v>
      </c>
      <c r="D21" s="51" t="s">
        <v>8</v>
      </c>
      <c r="E21" s="52" t="s">
        <v>233</v>
      </c>
      <c r="F21" s="53">
        <v>0</v>
      </c>
      <c r="G21" s="53">
        <v>352508.19</v>
      </c>
      <c r="H21" s="49"/>
      <c r="I21" s="37"/>
      <c r="J21" s="11"/>
    </row>
    <row r="22" spans="1:10" ht="36.75" x14ac:dyDescent="0.25">
      <c r="A22" s="45" t="s">
        <v>234</v>
      </c>
      <c r="B22" s="45" t="s">
        <v>13</v>
      </c>
      <c r="C22" s="45" t="s">
        <v>7</v>
      </c>
      <c r="D22" s="46" t="s">
        <v>204</v>
      </c>
      <c r="E22" s="47" t="s">
        <v>235</v>
      </c>
      <c r="F22" s="48">
        <f>F23+F24+F25+F26</f>
        <v>8270000</v>
      </c>
      <c r="G22" s="48">
        <f>G23+G24+G25+G26</f>
        <v>10348588.210000001</v>
      </c>
      <c r="H22" s="49">
        <f t="shared" si="1"/>
        <v>125.13407750906893</v>
      </c>
      <c r="I22" s="49">
        <f t="shared" si="1"/>
        <v>1.2091898428053204E-3</v>
      </c>
      <c r="J22" s="11"/>
    </row>
    <row r="23" spans="1:10" ht="48.75" x14ac:dyDescent="0.25">
      <c r="A23" s="50" t="s">
        <v>207</v>
      </c>
      <c r="B23" s="50" t="s">
        <v>28</v>
      </c>
      <c r="C23" s="50" t="s">
        <v>7</v>
      </c>
      <c r="D23" s="51" t="s">
        <v>29</v>
      </c>
      <c r="E23" s="59" t="s">
        <v>109</v>
      </c>
      <c r="F23" s="53">
        <v>50000</v>
      </c>
      <c r="G23" s="53">
        <v>66600</v>
      </c>
      <c r="H23" s="49">
        <f t="shared" si="1"/>
        <v>133.20000000000002</v>
      </c>
      <c r="I23" s="37"/>
      <c r="J23" s="11"/>
    </row>
    <row r="24" spans="1:10" s="8" customFormat="1" ht="25.5" customHeight="1" x14ac:dyDescent="0.25">
      <c r="A24" s="58" t="s">
        <v>27</v>
      </c>
      <c r="B24" s="58" t="s">
        <v>28</v>
      </c>
      <c r="C24" s="58" t="s">
        <v>7</v>
      </c>
      <c r="D24" s="60" t="s">
        <v>29</v>
      </c>
      <c r="E24" s="59" t="s">
        <v>30</v>
      </c>
      <c r="F24" s="61">
        <v>5500000</v>
      </c>
      <c r="G24" s="61">
        <v>7297655.9800000004</v>
      </c>
      <c r="H24" s="49">
        <f t="shared" si="1"/>
        <v>132.68465418181819</v>
      </c>
      <c r="I24" s="37"/>
      <c r="J24" s="11"/>
    </row>
    <row r="25" spans="1:10" s="8" customFormat="1" ht="26.25" customHeight="1" x14ac:dyDescent="0.25">
      <c r="A25" s="58" t="s">
        <v>31</v>
      </c>
      <c r="B25" s="58" t="s">
        <v>28</v>
      </c>
      <c r="C25" s="58" t="s">
        <v>7</v>
      </c>
      <c r="D25" s="60" t="s">
        <v>29</v>
      </c>
      <c r="E25" s="59" t="s">
        <v>32</v>
      </c>
      <c r="F25" s="61">
        <v>2500000</v>
      </c>
      <c r="G25" s="61">
        <v>2761890.84</v>
      </c>
      <c r="H25" s="49">
        <f t="shared" si="1"/>
        <v>110.47563359999999</v>
      </c>
      <c r="I25" s="37"/>
      <c r="J25" s="11"/>
    </row>
    <row r="26" spans="1:10" ht="28.5" customHeight="1" x14ac:dyDescent="0.25">
      <c r="A26" s="58" t="s">
        <v>33</v>
      </c>
      <c r="B26" s="58" t="s">
        <v>28</v>
      </c>
      <c r="C26" s="58" t="s">
        <v>7</v>
      </c>
      <c r="D26" s="60" t="s">
        <v>29</v>
      </c>
      <c r="E26" s="59" t="s">
        <v>34</v>
      </c>
      <c r="F26" s="53">
        <v>220000</v>
      </c>
      <c r="G26" s="53">
        <v>222441.39</v>
      </c>
      <c r="H26" s="49">
        <f t="shared" si="1"/>
        <v>101.10972272727274</v>
      </c>
      <c r="I26" s="37"/>
      <c r="J26" s="11"/>
    </row>
    <row r="27" spans="1:10" s="9" customFormat="1" ht="52.5" customHeight="1" x14ac:dyDescent="0.2">
      <c r="A27" s="54" t="s">
        <v>236</v>
      </c>
      <c r="B27" s="54" t="s">
        <v>13</v>
      </c>
      <c r="C27" s="54" t="s">
        <v>7</v>
      </c>
      <c r="D27" s="55" t="s">
        <v>204</v>
      </c>
      <c r="E27" s="62" t="s">
        <v>237</v>
      </c>
      <c r="F27" s="48">
        <f>F28</f>
        <v>2474000</v>
      </c>
      <c r="G27" s="48">
        <f>G28</f>
        <v>977949.58</v>
      </c>
      <c r="H27" s="49">
        <f t="shared" si="1"/>
        <v>39.529085691188357</v>
      </c>
      <c r="I27" s="37"/>
      <c r="J27" s="11"/>
    </row>
    <row r="28" spans="1:10" s="9" customFormat="1" ht="68.25" customHeight="1" x14ac:dyDescent="0.25">
      <c r="A28" s="58" t="s">
        <v>35</v>
      </c>
      <c r="B28" s="58" t="s">
        <v>6</v>
      </c>
      <c r="C28" s="58" t="s">
        <v>7</v>
      </c>
      <c r="D28" s="60" t="s">
        <v>29</v>
      </c>
      <c r="E28" s="63" t="s">
        <v>36</v>
      </c>
      <c r="F28" s="53">
        <v>2474000</v>
      </c>
      <c r="G28" s="53">
        <v>977949.58</v>
      </c>
      <c r="H28" s="49">
        <f t="shared" si="1"/>
        <v>39.529085691188357</v>
      </c>
      <c r="I28" s="37"/>
      <c r="J28" s="11"/>
    </row>
    <row r="29" spans="1:10" s="9" customFormat="1" ht="31.5" customHeight="1" x14ac:dyDescent="0.2">
      <c r="A29" s="54" t="s">
        <v>238</v>
      </c>
      <c r="B29" s="54" t="s">
        <v>13</v>
      </c>
      <c r="C29" s="54" t="s">
        <v>7</v>
      </c>
      <c r="D29" s="55" t="s">
        <v>204</v>
      </c>
      <c r="E29" s="62" t="s">
        <v>239</v>
      </c>
      <c r="F29" s="48">
        <f>F30</f>
        <v>200000</v>
      </c>
      <c r="G29" s="48">
        <f>G30</f>
        <v>81506.75</v>
      </c>
      <c r="H29" s="49">
        <f t="shared" si="1"/>
        <v>40.753374999999998</v>
      </c>
      <c r="I29" s="37"/>
      <c r="J29" s="73"/>
    </row>
    <row r="30" spans="1:10" s="9" customFormat="1" ht="44.25" customHeight="1" x14ac:dyDescent="0.25">
      <c r="A30" s="58" t="s">
        <v>37</v>
      </c>
      <c r="B30" s="58" t="s">
        <v>28</v>
      </c>
      <c r="C30" s="58" t="s">
        <v>7</v>
      </c>
      <c r="D30" s="60" t="s">
        <v>38</v>
      </c>
      <c r="E30" s="59" t="s">
        <v>39</v>
      </c>
      <c r="F30" s="53">
        <v>200000</v>
      </c>
      <c r="G30" s="53">
        <v>81506.75</v>
      </c>
      <c r="H30" s="49">
        <f t="shared" si="1"/>
        <v>40.753374999999998</v>
      </c>
      <c r="I30" s="37"/>
      <c r="J30" s="11" t="s">
        <v>208</v>
      </c>
    </row>
    <row r="31" spans="1:10" s="9" customFormat="1" ht="36" customHeight="1" x14ac:dyDescent="0.2">
      <c r="A31" s="54" t="s">
        <v>240</v>
      </c>
      <c r="B31" s="54" t="s">
        <v>13</v>
      </c>
      <c r="C31" s="54" t="s">
        <v>7</v>
      </c>
      <c r="D31" s="55" t="s">
        <v>204</v>
      </c>
      <c r="E31" s="62" t="s">
        <v>241</v>
      </c>
      <c r="F31" s="48">
        <f>F33+F32</f>
        <v>2212000</v>
      </c>
      <c r="G31" s="48">
        <f>G32+G33</f>
        <v>3535771.6</v>
      </c>
      <c r="H31" s="49">
        <f t="shared" si="1"/>
        <v>159.84500904159134</v>
      </c>
      <c r="I31" s="37"/>
      <c r="J31" s="11"/>
    </row>
    <row r="32" spans="1:10" s="9" customFormat="1" ht="73.5" customHeight="1" x14ac:dyDescent="0.2">
      <c r="A32" s="54" t="s">
        <v>242</v>
      </c>
      <c r="B32" s="54" t="s">
        <v>28</v>
      </c>
      <c r="C32" s="54" t="s">
        <v>7</v>
      </c>
      <c r="D32" s="55" t="s">
        <v>243</v>
      </c>
      <c r="E32" s="64" t="s">
        <v>244</v>
      </c>
      <c r="F32" s="53">
        <v>212000</v>
      </c>
      <c r="G32" s="53">
        <v>720742</v>
      </c>
      <c r="H32" s="49">
        <f t="shared" si="1"/>
        <v>339.97264150943397</v>
      </c>
      <c r="I32" s="37"/>
      <c r="J32" s="11"/>
    </row>
    <row r="33" spans="1:11" s="9" customFormat="1" ht="50.25" customHeight="1" x14ac:dyDescent="0.25">
      <c r="A33" s="58" t="s">
        <v>40</v>
      </c>
      <c r="B33" s="58" t="s">
        <v>28</v>
      </c>
      <c r="C33" s="58" t="s">
        <v>7</v>
      </c>
      <c r="D33" s="60" t="s">
        <v>41</v>
      </c>
      <c r="E33" s="59" t="s">
        <v>42</v>
      </c>
      <c r="F33" s="53">
        <v>2000000</v>
      </c>
      <c r="G33" s="53">
        <v>2815029.6</v>
      </c>
      <c r="H33" s="49">
        <f t="shared" si="1"/>
        <v>140.75147999999999</v>
      </c>
      <c r="I33" s="37"/>
      <c r="J33" s="39"/>
    </row>
    <row r="34" spans="1:11" s="9" customFormat="1" ht="48" customHeight="1" x14ac:dyDescent="0.2">
      <c r="A34" s="54" t="s">
        <v>245</v>
      </c>
      <c r="B34" s="54" t="s">
        <v>13</v>
      </c>
      <c r="C34" s="54" t="s">
        <v>7</v>
      </c>
      <c r="D34" s="55" t="s">
        <v>204</v>
      </c>
      <c r="E34" s="62" t="s">
        <v>246</v>
      </c>
      <c r="F34" s="48">
        <f>F35</f>
        <v>1355000</v>
      </c>
      <c r="G34" s="48">
        <f>G35</f>
        <v>2004298.06</v>
      </c>
      <c r="H34" s="49">
        <f t="shared" si="1"/>
        <v>147.91867601476014</v>
      </c>
      <c r="I34" s="37"/>
      <c r="J34" s="11"/>
    </row>
    <row r="35" spans="1:11" s="9" customFormat="1" ht="60.75" x14ac:dyDescent="0.25">
      <c r="A35" s="58" t="s">
        <v>43</v>
      </c>
      <c r="B35" s="58" t="s">
        <v>28</v>
      </c>
      <c r="C35" s="58" t="s">
        <v>7</v>
      </c>
      <c r="D35" s="60" t="s">
        <v>44</v>
      </c>
      <c r="E35" s="59" t="s">
        <v>45</v>
      </c>
      <c r="F35" s="53">
        <v>1355000</v>
      </c>
      <c r="G35" s="53">
        <v>2004298.06</v>
      </c>
      <c r="H35" s="49">
        <f t="shared" si="1"/>
        <v>147.91867601476014</v>
      </c>
      <c r="I35" s="37"/>
      <c r="J35" s="11"/>
    </row>
    <row r="36" spans="1:11" s="9" customFormat="1" ht="14.25" x14ac:dyDescent="0.2">
      <c r="A36" s="54" t="s">
        <v>247</v>
      </c>
      <c r="B36" s="54" t="s">
        <v>13</v>
      </c>
      <c r="C36" s="54" t="s">
        <v>7</v>
      </c>
      <c r="D36" s="55" t="s">
        <v>204</v>
      </c>
      <c r="E36" s="62" t="s">
        <v>248</v>
      </c>
      <c r="F36" s="48">
        <f>F38+F37</f>
        <v>3572622.78</v>
      </c>
      <c r="G36" s="48">
        <f>G38+G37</f>
        <v>8070051.0099999998</v>
      </c>
      <c r="H36" s="49">
        <f t="shared" si="1"/>
        <v>225.88589691520693</v>
      </c>
      <c r="I36" s="37"/>
      <c r="J36" s="39"/>
    </row>
    <row r="37" spans="1:11" s="9" customFormat="1" ht="36" x14ac:dyDescent="0.25">
      <c r="A37" s="58" t="s">
        <v>249</v>
      </c>
      <c r="B37" s="58" t="s">
        <v>28</v>
      </c>
      <c r="C37" s="58" t="s">
        <v>7</v>
      </c>
      <c r="D37" s="60" t="s">
        <v>250</v>
      </c>
      <c r="E37" s="65" t="s">
        <v>251</v>
      </c>
      <c r="F37" s="53">
        <v>1303673</v>
      </c>
      <c r="G37" s="53">
        <v>5947616.8799999999</v>
      </c>
      <c r="H37" s="49">
        <f t="shared" si="1"/>
        <v>456.21999381746798</v>
      </c>
      <c r="I37" s="36"/>
      <c r="J37" s="11"/>
    </row>
    <row r="38" spans="1:11" s="9" customFormat="1" ht="51.75" customHeight="1" x14ac:dyDescent="0.25">
      <c r="A38" s="58" t="s">
        <v>252</v>
      </c>
      <c r="B38" s="58" t="s">
        <v>28</v>
      </c>
      <c r="C38" s="58" t="s">
        <v>7</v>
      </c>
      <c r="D38" s="60" t="s">
        <v>46</v>
      </c>
      <c r="E38" s="65" t="s">
        <v>253</v>
      </c>
      <c r="F38" s="53">
        <v>2268949.7799999998</v>
      </c>
      <c r="G38" s="53">
        <v>2122434.13</v>
      </c>
      <c r="H38" s="49">
        <f t="shared" si="1"/>
        <v>93.54257854045585</v>
      </c>
      <c r="I38" s="36"/>
      <c r="J38" s="11"/>
    </row>
    <row r="39" spans="1:11" s="9" customFormat="1" x14ac:dyDescent="0.2">
      <c r="A39" s="54" t="s">
        <v>209</v>
      </c>
      <c r="B39" s="54" t="s">
        <v>13</v>
      </c>
      <c r="C39" s="54" t="s">
        <v>7</v>
      </c>
      <c r="D39" s="55" t="s">
        <v>204</v>
      </c>
      <c r="E39" s="62" t="s">
        <v>210</v>
      </c>
      <c r="F39" s="57" t="e">
        <f>F40+F86+#REF!+#REF!</f>
        <v>#REF!</v>
      </c>
      <c r="G39" s="57" t="e">
        <f>G40+G86+#REF!+#REF!</f>
        <v>#REF!</v>
      </c>
      <c r="H39" s="49" t="e">
        <f t="shared" si="1"/>
        <v>#REF!</v>
      </c>
      <c r="I39" s="36"/>
      <c r="J39" s="11"/>
      <c r="K39" s="10"/>
    </row>
    <row r="40" spans="1:11" s="9" customFormat="1" ht="54.75" customHeight="1" x14ac:dyDescent="0.2">
      <c r="A40" s="54" t="s">
        <v>254</v>
      </c>
      <c r="B40" s="54" t="s">
        <v>13</v>
      </c>
      <c r="C40" s="54" t="s">
        <v>7</v>
      </c>
      <c r="D40" s="55" t="s">
        <v>204</v>
      </c>
      <c r="E40" s="62" t="s">
        <v>255</v>
      </c>
      <c r="F40" s="57">
        <f>F41+F45+F62+F80</f>
        <v>963282318.86000001</v>
      </c>
      <c r="G40" s="57">
        <f>G41+G45+G62+G80</f>
        <v>958043588.07999992</v>
      </c>
      <c r="H40" s="49">
        <f t="shared" si="1"/>
        <v>99.456158316473633</v>
      </c>
      <c r="I40" s="36"/>
      <c r="J40" s="11"/>
    </row>
    <row r="41" spans="1:11" s="9" customFormat="1" ht="24" x14ac:dyDescent="0.2">
      <c r="A41" s="54" t="s">
        <v>256</v>
      </c>
      <c r="B41" s="54" t="s">
        <v>13</v>
      </c>
      <c r="C41" s="54" t="s">
        <v>7</v>
      </c>
      <c r="D41" s="55" t="s">
        <v>46</v>
      </c>
      <c r="E41" s="62" t="s">
        <v>257</v>
      </c>
      <c r="F41" s="57">
        <f>F42+F43+F44</f>
        <v>135854191</v>
      </c>
      <c r="G41" s="57">
        <f>G42+G43+G44</f>
        <v>135854191</v>
      </c>
      <c r="H41" s="49">
        <f t="shared" si="1"/>
        <v>100</v>
      </c>
      <c r="I41" s="36"/>
      <c r="J41" s="11"/>
    </row>
    <row r="42" spans="1:11" s="9" customFormat="1" ht="24.75" x14ac:dyDescent="0.25">
      <c r="A42" s="58" t="s">
        <v>47</v>
      </c>
      <c r="B42" s="58" t="s">
        <v>28</v>
      </c>
      <c r="C42" s="58" t="s">
        <v>7</v>
      </c>
      <c r="D42" s="60" t="s">
        <v>46</v>
      </c>
      <c r="E42" s="63" t="s">
        <v>258</v>
      </c>
      <c r="F42" s="66">
        <v>103393000</v>
      </c>
      <c r="G42" s="66">
        <v>103393000</v>
      </c>
      <c r="H42" s="49">
        <f t="shared" si="1"/>
        <v>100</v>
      </c>
      <c r="I42" s="36"/>
      <c r="J42" s="11"/>
    </row>
    <row r="43" spans="1:11" s="9" customFormat="1" ht="24.75" x14ac:dyDescent="0.25">
      <c r="A43" s="58" t="s">
        <v>48</v>
      </c>
      <c r="B43" s="58" t="s">
        <v>28</v>
      </c>
      <c r="C43" s="58" t="s">
        <v>7</v>
      </c>
      <c r="D43" s="60" t="s">
        <v>46</v>
      </c>
      <c r="E43" s="63" t="s">
        <v>49</v>
      </c>
      <c r="F43" s="66">
        <v>29857254</v>
      </c>
      <c r="G43" s="66">
        <v>29857254</v>
      </c>
      <c r="H43" s="49">
        <f t="shared" si="1"/>
        <v>100</v>
      </c>
      <c r="I43" s="36"/>
      <c r="J43" s="11"/>
    </row>
    <row r="44" spans="1:11" s="9" customFormat="1" ht="28.5" customHeight="1" x14ac:dyDescent="0.25">
      <c r="A44" s="58" t="s">
        <v>50</v>
      </c>
      <c r="B44" s="58" t="s">
        <v>28</v>
      </c>
      <c r="C44" s="58" t="s">
        <v>7</v>
      </c>
      <c r="D44" s="60" t="s">
        <v>46</v>
      </c>
      <c r="E44" s="63" t="s">
        <v>51</v>
      </c>
      <c r="F44" s="66">
        <v>2603937</v>
      </c>
      <c r="G44" s="66">
        <v>2603937</v>
      </c>
      <c r="H44" s="49">
        <f t="shared" si="1"/>
        <v>100</v>
      </c>
      <c r="I44" s="36"/>
      <c r="J44" s="11"/>
    </row>
    <row r="45" spans="1:11" s="9" customFormat="1" ht="27" customHeight="1" x14ac:dyDescent="0.2">
      <c r="A45" s="54" t="s">
        <v>259</v>
      </c>
      <c r="B45" s="54" t="s">
        <v>13</v>
      </c>
      <c r="C45" s="54" t="s">
        <v>7</v>
      </c>
      <c r="D45" s="55" t="s">
        <v>46</v>
      </c>
      <c r="E45" s="62" t="s">
        <v>260</v>
      </c>
      <c r="F45" s="57">
        <f>F46+F47+F48+F49+F50+F52+F53+F55+F56+F57+F58+F59+F60+F51+F54+F61</f>
        <v>118626674.14</v>
      </c>
      <c r="G45" s="57">
        <f>G46+G47+G48+G49+G50+G52+G53+G55+G56+G57+G58+G59+G60+G51+G54+G61</f>
        <v>116594098.74000001</v>
      </c>
      <c r="H45" s="49">
        <f t="shared" si="1"/>
        <v>98.286578111764982</v>
      </c>
      <c r="I45" s="36"/>
      <c r="J45" s="11"/>
    </row>
    <row r="46" spans="1:11" s="9" customFormat="1" ht="37.5" customHeight="1" x14ac:dyDescent="0.25">
      <c r="A46" s="58" t="s">
        <v>52</v>
      </c>
      <c r="B46" s="58" t="s">
        <v>28</v>
      </c>
      <c r="C46" s="58" t="s">
        <v>7</v>
      </c>
      <c r="D46" s="60" t="s">
        <v>46</v>
      </c>
      <c r="E46" s="59" t="s">
        <v>261</v>
      </c>
      <c r="F46" s="66">
        <v>11907514.689999999</v>
      </c>
      <c r="G46" s="66">
        <v>11907514.689999999</v>
      </c>
      <c r="H46" s="49">
        <f t="shared" si="1"/>
        <v>100</v>
      </c>
      <c r="I46" s="36"/>
      <c r="J46" s="11"/>
    </row>
    <row r="47" spans="1:11" s="9" customFormat="1" ht="69" customHeight="1" x14ac:dyDescent="0.25">
      <c r="A47" s="58" t="s">
        <v>53</v>
      </c>
      <c r="B47" s="58" t="s">
        <v>28</v>
      </c>
      <c r="C47" s="58" t="s">
        <v>7</v>
      </c>
      <c r="D47" s="60" t="s">
        <v>46</v>
      </c>
      <c r="E47" s="59" t="s">
        <v>262</v>
      </c>
      <c r="F47" s="66">
        <v>681900</v>
      </c>
      <c r="G47" s="66">
        <v>532538.62</v>
      </c>
      <c r="H47" s="49">
        <f t="shared" si="1"/>
        <v>78.096292711541281</v>
      </c>
      <c r="I47" s="36"/>
      <c r="J47" s="11" t="s">
        <v>211</v>
      </c>
    </row>
    <row r="48" spans="1:11" ht="48.75" customHeight="1" x14ac:dyDescent="0.25">
      <c r="A48" s="58" t="s">
        <v>54</v>
      </c>
      <c r="B48" s="58" t="s">
        <v>28</v>
      </c>
      <c r="C48" s="58" t="s">
        <v>7</v>
      </c>
      <c r="D48" s="60" t="s">
        <v>46</v>
      </c>
      <c r="E48" s="59" t="s">
        <v>55</v>
      </c>
      <c r="F48" s="66">
        <v>11803666.25</v>
      </c>
      <c r="G48" s="66">
        <v>11803666.25</v>
      </c>
      <c r="H48" s="49">
        <f t="shared" si="1"/>
        <v>100</v>
      </c>
      <c r="I48" s="36"/>
      <c r="J48" s="11"/>
    </row>
    <row r="49" spans="1:10" ht="83.25" customHeight="1" x14ac:dyDescent="0.25">
      <c r="A49" s="58" t="s">
        <v>56</v>
      </c>
      <c r="B49" s="58" t="s">
        <v>28</v>
      </c>
      <c r="C49" s="58" t="s">
        <v>7</v>
      </c>
      <c r="D49" s="60" t="s">
        <v>46</v>
      </c>
      <c r="E49" s="59" t="s">
        <v>263</v>
      </c>
      <c r="F49" s="66">
        <v>2000000</v>
      </c>
      <c r="G49" s="66">
        <v>2000000</v>
      </c>
      <c r="H49" s="49">
        <f t="shared" si="1"/>
        <v>100</v>
      </c>
      <c r="I49" s="36"/>
      <c r="J49" s="11"/>
    </row>
    <row r="50" spans="1:10" ht="24.75" x14ac:dyDescent="0.25">
      <c r="A50" s="58" t="s">
        <v>57</v>
      </c>
      <c r="B50" s="58" t="s">
        <v>28</v>
      </c>
      <c r="C50" s="58" t="s">
        <v>7</v>
      </c>
      <c r="D50" s="60" t="s">
        <v>46</v>
      </c>
      <c r="E50" s="59" t="s">
        <v>58</v>
      </c>
      <c r="F50" s="66">
        <v>779874.48</v>
      </c>
      <c r="G50" s="66">
        <v>779874.48</v>
      </c>
      <c r="H50" s="49">
        <f t="shared" si="1"/>
        <v>100</v>
      </c>
      <c r="I50" s="36"/>
      <c r="J50" s="11"/>
    </row>
    <row r="51" spans="1:10" ht="24.75" x14ac:dyDescent="0.25">
      <c r="A51" s="58" t="s">
        <v>59</v>
      </c>
      <c r="B51" s="58" t="s">
        <v>28</v>
      </c>
      <c r="C51" s="58" t="s">
        <v>7</v>
      </c>
      <c r="D51" s="60" t="s">
        <v>46</v>
      </c>
      <c r="E51" s="67" t="s">
        <v>264</v>
      </c>
      <c r="F51" s="66">
        <v>968521</v>
      </c>
      <c r="G51" s="66">
        <v>968521</v>
      </c>
      <c r="H51" s="49">
        <f t="shared" si="1"/>
        <v>100</v>
      </c>
      <c r="I51" s="36"/>
      <c r="J51" s="11"/>
    </row>
    <row r="52" spans="1:10" ht="24.75" x14ac:dyDescent="0.25">
      <c r="A52" s="58" t="s">
        <v>60</v>
      </c>
      <c r="B52" s="58" t="s">
        <v>28</v>
      </c>
      <c r="C52" s="58" t="s">
        <v>7</v>
      </c>
      <c r="D52" s="60" t="s">
        <v>46</v>
      </c>
      <c r="E52" s="68" t="s">
        <v>265</v>
      </c>
      <c r="F52" s="66">
        <v>254713.73</v>
      </c>
      <c r="G52" s="66">
        <v>254713.73</v>
      </c>
      <c r="H52" s="49">
        <f t="shared" si="1"/>
        <v>100</v>
      </c>
      <c r="I52" s="36"/>
      <c r="J52" s="11"/>
    </row>
    <row r="53" spans="1:10" ht="29.25" customHeight="1" x14ac:dyDescent="0.25">
      <c r="A53" s="58" t="s">
        <v>61</v>
      </c>
      <c r="B53" s="58" t="s">
        <v>28</v>
      </c>
      <c r="C53" s="58" t="s">
        <v>7</v>
      </c>
      <c r="D53" s="69">
        <v>150</v>
      </c>
      <c r="E53" s="59" t="s">
        <v>62</v>
      </c>
      <c r="F53" s="66">
        <v>5244981.2300000004</v>
      </c>
      <c r="G53" s="66">
        <v>5244981.2300000004</v>
      </c>
      <c r="H53" s="49">
        <f t="shared" si="1"/>
        <v>100</v>
      </c>
      <c r="I53" s="36"/>
      <c r="J53" s="11"/>
    </row>
    <row r="54" spans="1:10" ht="20.25" customHeight="1" x14ac:dyDescent="0.25">
      <c r="A54" s="58" t="s">
        <v>63</v>
      </c>
      <c r="B54" s="58" t="s">
        <v>28</v>
      </c>
      <c r="C54" s="58" t="s">
        <v>266</v>
      </c>
      <c r="D54" s="69">
        <v>150</v>
      </c>
      <c r="E54" s="59" t="s">
        <v>267</v>
      </c>
      <c r="F54" s="66">
        <v>31000</v>
      </c>
      <c r="G54" s="66">
        <v>31000</v>
      </c>
      <c r="H54" s="49">
        <f t="shared" si="1"/>
        <v>100</v>
      </c>
      <c r="I54" s="35"/>
      <c r="J54" s="40"/>
    </row>
    <row r="55" spans="1:10" ht="49.5" customHeight="1" x14ac:dyDescent="0.25">
      <c r="A55" s="58" t="s">
        <v>63</v>
      </c>
      <c r="B55" s="58" t="s">
        <v>28</v>
      </c>
      <c r="C55" s="58" t="s">
        <v>65</v>
      </c>
      <c r="D55" s="60" t="s">
        <v>46</v>
      </c>
      <c r="E55" s="59" t="s">
        <v>66</v>
      </c>
      <c r="F55" s="66">
        <v>6746000</v>
      </c>
      <c r="G55" s="66">
        <v>6746000</v>
      </c>
      <c r="H55" s="49">
        <f t="shared" si="1"/>
        <v>100</v>
      </c>
      <c r="I55" s="41"/>
      <c r="J55" s="41"/>
    </row>
    <row r="56" spans="1:10" ht="36.75" x14ac:dyDescent="0.25">
      <c r="A56" s="58" t="s">
        <v>63</v>
      </c>
      <c r="B56" s="58" t="s">
        <v>28</v>
      </c>
      <c r="C56" s="58" t="s">
        <v>67</v>
      </c>
      <c r="D56" s="60" t="s">
        <v>46</v>
      </c>
      <c r="E56" s="59" t="s">
        <v>68</v>
      </c>
      <c r="F56" s="66">
        <v>6096122</v>
      </c>
      <c r="G56" s="66">
        <v>6096122</v>
      </c>
      <c r="H56" s="49">
        <f t="shared" si="1"/>
        <v>100</v>
      </c>
      <c r="I56" s="41"/>
      <c r="J56" s="41"/>
    </row>
    <row r="57" spans="1:10" ht="87.75" customHeight="1" x14ac:dyDescent="0.25">
      <c r="A57" s="58" t="s">
        <v>63</v>
      </c>
      <c r="B57" s="58" t="s">
        <v>28</v>
      </c>
      <c r="C57" s="58" t="s">
        <v>69</v>
      </c>
      <c r="D57" s="60" t="s">
        <v>46</v>
      </c>
      <c r="E57" s="59" t="s">
        <v>70</v>
      </c>
      <c r="F57" s="66">
        <v>121523.95</v>
      </c>
      <c r="G57" s="66">
        <v>121523.95</v>
      </c>
      <c r="H57" s="49">
        <f t="shared" si="1"/>
        <v>100</v>
      </c>
      <c r="I57" s="41"/>
      <c r="J57" s="41"/>
    </row>
    <row r="58" spans="1:10" ht="73.5" customHeight="1" x14ac:dyDescent="0.25">
      <c r="A58" s="58" t="s">
        <v>63</v>
      </c>
      <c r="B58" s="58" t="s">
        <v>28</v>
      </c>
      <c r="C58" s="58" t="s">
        <v>71</v>
      </c>
      <c r="D58" s="60" t="s">
        <v>46</v>
      </c>
      <c r="E58" s="59" t="s">
        <v>72</v>
      </c>
      <c r="F58" s="66">
        <v>19231300</v>
      </c>
      <c r="G58" s="66">
        <v>19012306.98</v>
      </c>
      <c r="H58" s="49">
        <f t="shared" si="1"/>
        <v>98.861267725010791</v>
      </c>
      <c r="I58" s="41"/>
      <c r="J58" s="41"/>
    </row>
    <row r="59" spans="1:10" ht="44.25" customHeight="1" x14ac:dyDescent="0.25">
      <c r="A59" s="58" t="s">
        <v>63</v>
      </c>
      <c r="B59" s="58" t="s">
        <v>28</v>
      </c>
      <c r="C59" s="58" t="s">
        <v>73</v>
      </c>
      <c r="D59" s="60" t="s">
        <v>46</v>
      </c>
      <c r="E59" s="59" t="s">
        <v>74</v>
      </c>
      <c r="F59" s="66">
        <v>2488597.2999999998</v>
      </c>
      <c r="G59" s="66">
        <v>2488597.2999999998</v>
      </c>
      <c r="H59" s="49">
        <f t="shared" si="1"/>
        <v>100</v>
      </c>
      <c r="I59" s="41"/>
      <c r="J59" s="11"/>
    </row>
    <row r="60" spans="1:10" ht="42.75" customHeight="1" x14ac:dyDescent="0.25">
      <c r="A60" s="58" t="s">
        <v>63</v>
      </c>
      <c r="B60" s="58" t="s">
        <v>28</v>
      </c>
      <c r="C60" s="58" t="s">
        <v>75</v>
      </c>
      <c r="D60" s="60" t="s">
        <v>46</v>
      </c>
      <c r="E60" s="59" t="s">
        <v>76</v>
      </c>
      <c r="F60" s="66">
        <v>2703938.51</v>
      </c>
      <c r="G60" s="66">
        <v>2703938.51</v>
      </c>
      <c r="H60" s="49">
        <f t="shared" si="1"/>
        <v>100</v>
      </c>
      <c r="I60" s="41"/>
      <c r="J60" s="41"/>
    </row>
    <row r="61" spans="1:10" ht="28.5" customHeight="1" x14ac:dyDescent="0.25">
      <c r="A61" s="58" t="s">
        <v>63</v>
      </c>
      <c r="B61" s="58" t="s">
        <v>28</v>
      </c>
      <c r="C61" s="58" t="s">
        <v>268</v>
      </c>
      <c r="D61" s="60" t="s">
        <v>46</v>
      </c>
      <c r="E61" s="75" t="s">
        <v>288</v>
      </c>
      <c r="F61" s="53">
        <v>47567021</v>
      </c>
      <c r="G61" s="53">
        <v>45902800</v>
      </c>
      <c r="H61" s="49">
        <f t="shared" si="1"/>
        <v>96.501313378443442</v>
      </c>
      <c r="I61" s="41"/>
      <c r="J61" s="41"/>
    </row>
    <row r="62" spans="1:10" ht="24.75" x14ac:dyDescent="0.25">
      <c r="A62" s="54" t="s">
        <v>269</v>
      </c>
      <c r="B62" s="54" t="s">
        <v>13</v>
      </c>
      <c r="C62" s="54" t="s">
        <v>7</v>
      </c>
      <c r="D62" s="55" t="s">
        <v>46</v>
      </c>
      <c r="E62" s="62" t="s">
        <v>270</v>
      </c>
      <c r="F62" s="57">
        <f>F63+F76+F77+F78+F79</f>
        <v>555093588</v>
      </c>
      <c r="G62" s="57">
        <f>G63+G76+G77+G78+G79</f>
        <v>554456823.0999999</v>
      </c>
      <c r="H62" s="49">
        <f t="shared" si="1"/>
        <v>99.885286929309629</v>
      </c>
      <c r="J62" s="74"/>
    </row>
    <row r="63" spans="1:10" ht="36.75" x14ac:dyDescent="0.25">
      <c r="A63" s="54" t="s">
        <v>271</v>
      </c>
      <c r="B63" s="54" t="s">
        <v>28</v>
      </c>
      <c r="C63" s="54" t="s">
        <v>7</v>
      </c>
      <c r="D63" s="55" t="s">
        <v>46</v>
      </c>
      <c r="E63" s="62" t="s">
        <v>272</v>
      </c>
      <c r="F63" s="57">
        <f>F64+F65++F66+F67+F68+F69+F70+F71+F72+F73+F74+F75</f>
        <v>549808560.11000001</v>
      </c>
      <c r="G63" s="57">
        <f>G64+G65++G66+G67+G68+G69+G70+G71+G72+G73+G74+G75</f>
        <v>549171795.20999992</v>
      </c>
      <c r="H63" s="49">
        <f t="shared" si="1"/>
        <v>99.884184251356018</v>
      </c>
      <c r="J63" s="74"/>
    </row>
    <row r="64" spans="1:10" ht="72" x14ac:dyDescent="0.25">
      <c r="A64" s="58" t="s">
        <v>77</v>
      </c>
      <c r="B64" s="58" t="s">
        <v>28</v>
      </c>
      <c r="C64" s="58" t="s">
        <v>78</v>
      </c>
      <c r="D64" s="60" t="s">
        <v>46</v>
      </c>
      <c r="E64" s="70" t="s">
        <v>79</v>
      </c>
      <c r="F64" s="66">
        <v>409916994.30000001</v>
      </c>
      <c r="G64" s="66">
        <v>409916994.30000001</v>
      </c>
      <c r="H64" s="49">
        <f t="shared" si="1"/>
        <v>100</v>
      </c>
      <c r="J64" s="74"/>
    </row>
    <row r="65" spans="1:10" ht="72.75" x14ac:dyDescent="0.25">
      <c r="A65" s="58" t="s">
        <v>77</v>
      </c>
      <c r="B65" s="58" t="s">
        <v>28</v>
      </c>
      <c r="C65" s="58" t="s">
        <v>80</v>
      </c>
      <c r="D65" s="60" t="s">
        <v>46</v>
      </c>
      <c r="E65" s="59" t="s">
        <v>81</v>
      </c>
      <c r="F65" s="66">
        <v>13623.25</v>
      </c>
      <c r="G65" s="66">
        <v>13623</v>
      </c>
      <c r="H65" s="49">
        <f t="shared" si="1"/>
        <v>99.998164901914009</v>
      </c>
      <c r="J65" s="74"/>
    </row>
    <row r="66" spans="1:10" ht="48.75" x14ac:dyDescent="0.25">
      <c r="A66" s="58" t="s">
        <v>77</v>
      </c>
      <c r="B66" s="58" t="s">
        <v>28</v>
      </c>
      <c r="C66" s="58" t="s">
        <v>82</v>
      </c>
      <c r="D66" s="60" t="s">
        <v>46</v>
      </c>
      <c r="E66" s="59" t="s">
        <v>83</v>
      </c>
      <c r="F66" s="66">
        <v>128418494.84999999</v>
      </c>
      <c r="G66" s="66">
        <v>128418494.84999999</v>
      </c>
      <c r="H66" s="49">
        <f t="shared" si="1"/>
        <v>100</v>
      </c>
      <c r="J66" s="74"/>
    </row>
    <row r="67" spans="1:10" ht="48.75" x14ac:dyDescent="0.25">
      <c r="A67" s="58" t="s">
        <v>77</v>
      </c>
      <c r="B67" s="58" t="s">
        <v>28</v>
      </c>
      <c r="C67" s="58" t="s">
        <v>84</v>
      </c>
      <c r="D67" s="60" t="s">
        <v>46</v>
      </c>
      <c r="E67" s="59" t="s">
        <v>85</v>
      </c>
      <c r="F67" s="66">
        <v>7689559.5999999996</v>
      </c>
      <c r="G67" s="66">
        <v>7681921</v>
      </c>
      <c r="H67" s="49">
        <f t="shared" si="1"/>
        <v>99.900662711555029</v>
      </c>
      <c r="J67" s="74"/>
    </row>
    <row r="68" spans="1:10" ht="40.5" customHeight="1" x14ac:dyDescent="0.25">
      <c r="A68" s="58" t="s">
        <v>77</v>
      </c>
      <c r="B68" s="58" t="s">
        <v>28</v>
      </c>
      <c r="C68" s="58" t="s">
        <v>86</v>
      </c>
      <c r="D68" s="60" t="s">
        <v>46</v>
      </c>
      <c r="E68" s="59" t="s">
        <v>87</v>
      </c>
      <c r="F68" s="66">
        <v>677900</v>
      </c>
      <c r="G68" s="66">
        <v>644700</v>
      </c>
      <c r="H68" s="49">
        <f t="shared" si="1"/>
        <v>95.102522495943347</v>
      </c>
      <c r="J68" s="11" t="s">
        <v>212</v>
      </c>
    </row>
    <row r="69" spans="1:10" ht="24.75" x14ac:dyDescent="0.25">
      <c r="A69" s="58" t="s">
        <v>77</v>
      </c>
      <c r="B69" s="58" t="s">
        <v>28</v>
      </c>
      <c r="C69" s="58" t="s">
        <v>88</v>
      </c>
      <c r="D69" s="60" t="s">
        <v>46</v>
      </c>
      <c r="E69" s="59" t="s">
        <v>89</v>
      </c>
      <c r="F69" s="66">
        <v>1552007.98</v>
      </c>
      <c r="G69" s="66">
        <v>1552007.98</v>
      </c>
      <c r="H69" s="49">
        <f t="shared" si="1"/>
        <v>100</v>
      </c>
      <c r="J69" s="74"/>
    </row>
    <row r="70" spans="1:10" ht="132.75" x14ac:dyDescent="0.25">
      <c r="A70" s="58" t="s">
        <v>77</v>
      </c>
      <c r="B70" s="58" t="s">
        <v>28</v>
      </c>
      <c r="C70" s="58" t="s">
        <v>90</v>
      </c>
      <c r="D70" s="60" t="s">
        <v>46</v>
      </c>
      <c r="E70" s="63" t="s">
        <v>91</v>
      </c>
      <c r="F70" s="66">
        <v>170992.34</v>
      </c>
      <c r="G70" s="66">
        <v>83890.43</v>
      </c>
      <c r="H70" s="49">
        <f t="shared" si="1"/>
        <v>49.060928694232729</v>
      </c>
      <c r="J70" s="11" t="s">
        <v>212</v>
      </c>
    </row>
    <row r="71" spans="1:10" ht="36.75" x14ac:dyDescent="0.25">
      <c r="A71" s="58" t="s">
        <v>77</v>
      </c>
      <c r="B71" s="58" t="s">
        <v>28</v>
      </c>
      <c r="C71" s="58" t="s">
        <v>92</v>
      </c>
      <c r="D71" s="60" t="s">
        <v>46</v>
      </c>
      <c r="E71" s="59" t="s">
        <v>93</v>
      </c>
      <c r="F71" s="66">
        <v>10000</v>
      </c>
      <c r="G71" s="66">
        <v>10000</v>
      </c>
      <c r="H71" s="49">
        <f t="shared" si="1"/>
        <v>100</v>
      </c>
      <c r="J71" s="74"/>
    </row>
    <row r="72" spans="1:10" ht="96.75" x14ac:dyDescent="0.25">
      <c r="A72" s="58" t="s">
        <v>77</v>
      </c>
      <c r="B72" s="58" t="s">
        <v>28</v>
      </c>
      <c r="C72" s="58" t="s">
        <v>94</v>
      </c>
      <c r="D72" s="60" t="s">
        <v>46</v>
      </c>
      <c r="E72" s="63" t="s">
        <v>95</v>
      </c>
      <c r="F72" s="66">
        <v>78850</v>
      </c>
      <c r="G72" s="66">
        <v>16000</v>
      </c>
      <c r="H72" s="49">
        <f t="shared" si="1"/>
        <v>20.291693088142043</v>
      </c>
      <c r="J72" s="11" t="s">
        <v>212</v>
      </c>
    </row>
    <row r="73" spans="1:10" ht="108.75" x14ac:dyDescent="0.25">
      <c r="A73" s="58" t="s">
        <v>77</v>
      </c>
      <c r="B73" s="58" t="s">
        <v>28</v>
      </c>
      <c r="C73" s="58" t="s">
        <v>96</v>
      </c>
      <c r="D73" s="60" t="s">
        <v>46</v>
      </c>
      <c r="E73" s="59" t="s">
        <v>97</v>
      </c>
      <c r="F73" s="66">
        <v>129675.25</v>
      </c>
      <c r="G73" s="66">
        <v>129675.25</v>
      </c>
      <c r="H73" s="49">
        <f t="shared" si="1"/>
        <v>100</v>
      </c>
      <c r="J73" s="74"/>
    </row>
    <row r="74" spans="1:10" ht="48.75" x14ac:dyDescent="0.25">
      <c r="A74" s="58" t="s">
        <v>77</v>
      </c>
      <c r="B74" s="58" t="s">
        <v>28</v>
      </c>
      <c r="C74" s="58" t="s">
        <v>98</v>
      </c>
      <c r="D74" s="60" t="s">
        <v>46</v>
      </c>
      <c r="E74" s="59" t="s">
        <v>99</v>
      </c>
      <c r="F74" s="66">
        <v>458262.54</v>
      </c>
      <c r="G74" s="66">
        <v>391823.23</v>
      </c>
      <c r="H74" s="49">
        <f t="shared" si="1"/>
        <v>85.501911197018202</v>
      </c>
      <c r="J74" s="11" t="s">
        <v>212</v>
      </c>
    </row>
    <row r="75" spans="1:10" ht="84.75" x14ac:dyDescent="0.25">
      <c r="A75" s="58" t="s">
        <v>77</v>
      </c>
      <c r="B75" s="58" t="s">
        <v>28</v>
      </c>
      <c r="C75" s="58" t="s">
        <v>100</v>
      </c>
      <c r="D75" s="60" t="s">
        <v>46</v>
      </c>
      <c r="E75" s="63" t="s">
        <v>101</v>
      </c>
      <c r="F75" s="66">
        <v>692200</v>
      </c>
      <c r="G75" s="66">
        <v>312665.17</v>
      </c>
      <c r="H75" s="49">
        <f t="shared" ref="H75:H87" si="2">G75/F75*100</f>
        <v>45.169773186940191</v>
      </c>
      <c r="J75" s="11" t="s">
        <v>212</v>
      </c>
    </row>
    <row r="76" spans="1:10" ht="84.75" x14ac:dyDescent="0.25">
      <c r="A76" s="54" t="s">
        <v>102</v>
      </c>
      <c r="B76" s="54" t="s">
        <v>28</v>
      </c>
      <c r="C76" s="54" t="s">
        <v>7</v>
      </c>
      <c r="D76" s="55" t="s">
        <v>46</v>
      </c>
      <c r="E76" s="62" t="s">
        <v>273</v>
      </c>
      <c r="F76" s="57">
        <v>1866781.89</v>
      </c>
      <c r="G76" s="57">
        <v>1866781.89</v>
      </c>
      <c r="H76" s="49">
        <f t="shared" si="2"/>
        <v>100</v>
      </c>
      <c r="J76" s="74"/>
    </row>
    <row r="77" spans="1:10" ht="48.75" x14ac:dyDescent="0.25">
      <c r="A77" s="54" t="s">
        <v>103</v>
      </c>
      <c r="B77" s="54" t="s">
        <v>28</v>
      </c>
      <c r="C77" s="54" t="s">
        <v>7</v>
      </c>
      <c r="D77" s="55" t="s">
        <v>46</v>
      </c>
      <c r="E77" s="62" t="s">
        <v>274</v>
      </c>
      <c r="F77" s="57">
        <v>1927500</v>
      </c>
      <c r="G77" s="57">
        <v>1927500</v>
      </c>
      <c r="H77" s="49">
        <f t="shared" si="2"/>
        <v>100</v>
      </c>
      <c r="J77" s="74"/>
    </row>
    <row r="78" spans="1:10" ht="60.75" x14ac:dyDescent="0.25">
      <c r="A78" s="54" t="s">
        <v>104</v>
      </c>
      <c r="B78" s="54" t="s">
        <v>28</v>
      </c>
      <c r="C78" s="54" t="s">
        <v>7</v>
      </c>
      <c r="D78" s="55" t="s">
        <v>46</v>
      </c>
      <c r="E78" s="56" t="s">
        <v>275</v>
      </c>
      <c r="F78" s="57">
        <v>19946</v>
      </c>
      <c r="G78" s="57">
        <v>19946</v>
      </c>
      <c r="H78" s="49">
        <f t="shared" si="2"/>
        <v>100</v>
      </c>
      <c r="J78" s="74"/>
    </row>
    <row r="79" spans="1:10" ht="36.75" x14ac:dyDescent="0.25">
      <c r="A79" s="54" t="s">
        <v>105</v>
      </c>
      <c r="B79" s="54" t="s">
        <v>28</v>
      </c>
      <c r="C79" s="54" t="s">
        <v>7</v>
      </c>
      <c r="D79" s="55" t="s">
        <v>46</v>
      </c>
      <c r="E79" s="62" t="s">
        <v>276</v>
      </c>
      <c r="F79" s="57">
        <v>1470800</v>
      </c>
      <c r="G79" s="57">
        <v>1470800</v>
      </c>
      <c r="H79" s="49">
        <f t="shared" si="2"/>
        <v>100</v>
      </c>
      <c r="J79" s="74"/>
    </row>
    <row r="80" spans="1:10" x14ac:dyDescent="0.25">
      <c r="A80" s="54" t="s">
        <v>277</v>
      </c>
      <c r="B80" s="54" t="s">
        <v>13</v>
      </c>
      <c r="C80" s="54" t="s">
        <v>7</v>
      </c>
      <c r="D80" s="55" t="s">
        <v>46</v>
      </c>
      <c r="E80" s="62" t="s">
        <v>278</v>
      </c>
      <c r="F80" s="57">
        <f>F83+F84+F85+F82+F81</f>
        <v>153707865.72</v>
      </c>
      <c r="G80" s="57">
        <f>G83+G84+G85+G82+G81</f>
        <v>151138475.24000001</v>
      </c>
      <c r="H80" s="49">
        <f t="shared" si="2"/>
        <v>98.3283936264651</v>
      </c>
      <c r="J80" s="74"/>
    </row>
    <row r="81" spans="1:10" ht="120" x14ac:dyDescent="0.25">
      <c r="A81" s="58" t="s">
        <v>279</v>
      </c>
      <c r="B81" s="58" t="s">
        <v>28</v>
      </c>
      <c r="C81" s="58" t="s">
        <v>7</v>
      </c>
      <c r="D81" s="60" t="s">
        <v>46</v>
      </c>
      <c r="E81" s="71" t="s">
        <v>280</v>
      </c>
      <c r="F81" s="66">
        <v>688758</v>
      </c>
      <c r="G81" s="66">
        <v>688758</v>
      </c>
      <c r="H81" s="49">
        <f t="shared" si="2"/>
        <v>100</v>
      </c>
      <c r="J81" s="74"/>
    </row>
    <row r="82" spans="1:10" ht="60.75" x14ac:dyDescent="0.25">
      <c r="A82" s="58" t="s">
        <v>177</v>
      </c>
      <c r="B82" s="58" t="s">
        <v>28</v>
      </c>
      <c r="C82" s="58" t="s">
        <v>7</v>
      </c>
      <c r="D82" s="60" t="s">
        <v>46</v>
      </c>
      <c r="E82" s="72" t="s">
        <v>178</v>
      </c>
      <c r="F82" s="66">
        <v>4291152.6500000004</v>
      </c>
      <c r="G82" s="66">
        <v>4291152.6500000004</v>
      </c>
      <c r="H82" s="49">
        <f t="shared" si="2"/>
        <v>100</v>
      </c>
      <c r="J82" s="74"/>
    </row>
    <row r="83" spans="1:10" ht="48.75" x14ac:dyDescent="0.25">
      <c r="A83" s="58" t="s">
        <v>106</v>
      </c>
      <c r="B83" s="58" t="s">
        <v>28</v>
      </c>
      <c r="C83" s="58" t="s">
        <v>7</v>
      </c>
      <c r="D83" s="60" t="s">
        <v>46</v>
      </c>
      <c r="E83" s="63" t="s">
        <v>281</v>
      </c>
      <c r="F83" s="66">
        <v>36572226</v>
      </c>
      <c r="G83" s="66">
        <v>36572226</v>
      </c>
      <c r="H83" s="49">
        <f t="shared" si="2"/>
        <v>100</v>
      </c>
      <c r="J83" s="74"/>
    </row>
    <row r="84" spans="1:10" ht="48.75" x14ac:dyDescent="0.25">
      <c r="A84" s="58" t="s">
        <v>107</v>
      </c>
      <c r="B84" s="58" t="s">
        <v>28</v>
      </c>
      <c r="C84" s="58" t="s">
        <v>7</v>
      </c>
      <c r="D84" s="60" t="s">
        <v>46</v>
      </c>
      <c r="E84" s="63" t="s">
        <v>282</v>
      </c>
      <c r="F84" s="66">
        <v>39900000</v>
      </c>
      <c r="G84" s="66">
        <v>39900000</v>
      </c>
      <c r="H84" s="49">
        <f t="shared" si="2"/>
        <v>100</v>
      </c>
      <c r="J84" s="74"/>
    </row>
    <row r="85" spans="1:10" ht="24.75" x14ac:dyDescent="0.25">
      <c r="A85" s="58" t="s">
        <v>108</v>
      </c>
      <c r="B85" s="58" t="s">
        <v>28</v>
      </c>
      <c r="C85" s="58" t="s">
        <v>7</v>
      </c>
      <c r="D85" s="60" t="s">
        <v>46</v>
      </c>
      <c r="E85" s="63" t="s">
        <v>283</v>
      </c>
      <c r="F85" s="66">
        <v>72255729.069999993</v>
      </c>
      <c r="G85" s="66">
        <v>69686338.590000004</v>
      </c>
      <c r="H85" s="49">
        <f t="shared" si="2"/>
        <v>96.444032171468635</v>
      </c>
      <c r="J85" s="74"/>
    </row>
    <row r="86" spans="1:10" x14ac:dyDescent="0.25">
      <c r="A86" s="54" t="s">
        <v>284</v>
      </c>
      <c r="B86" s="54" t="s">
        <v>13</v>
      </c>
      <c r="C86" s="54" t="s">
        <v>7</v>
      </c>
      <c r="D86" s="55" t="s">
        <v>46</v>
      </c>
      <c r="E86" s="62" t="s">
        <v>285</v>
      </c>
      <c r="F86" s="57">
        <f>F87</f>
        <v>288700</v>
      </c>
      <c r="G86" s="57">
        <f>G87</f>
        <v>288700</v>
      </c>
      <c r="H86" s="49">
        <f t="shared" si="2"/>
        <v>100</v>
      </c>
      <c r="J86" s="74"/>
    </row>
    <row r="87" spans="1:10" ht="24.75" x14ac:dyDescent="0.25">
      <c r="A87" s="58" t="s">
        <v>176</v>
      </c>
      <c r="B87" s="58" t="s">
        <v>28</v>
      </c>
      <c r="C87" s="58" t="s">
        <v>7</v>
      </c>
      <c r="D87" s="58" t="s">
        <v>46</v>
      </c>
      <c r="E87" s="63" t="s">
        <v>286</v>
      </c>
      <c r="F87" s="66">
        <v>288700</v>
      </c>
      <c r="G87" s="66">
        <v>288700</v>
      </c>
      <c r="H87" s="49">
        <f t="shared" si="2"/>
        <v>100</v>
      </c>
      <c r="J87" s="74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topLeftCell="A25" workbookViewId="0">
      <selection activeCell="F21" sqref="F21"/>
    </sheetView>
  </sheetViews>
  <sheetFormatPr defaultRowHeight="15" outlineLevelRow="1" x14ac:dyDescent="0.25"/>
  <cols>
    <col min="1" max="1" width="49" style="14" customWidth="1"/>
    <col min="2" max="2" width="7.7109375" style="14" customWidth="1"/>
    <col min="3" max="3" width="14.7109375" style="14" customWidth="1"/>
    <col min="4" max="5" width="14" style="14" customWidth="1"/>
    <col min="6" max="6" width="35.140625" style="28" customWidth="1"/>
    <col min="7" max="7" width="9.140625" style="14" customWidth="1"/>
    <col min="8" max="16384" width="9.140625" style="14"/>
  </cols>
  <sheetData>
    <row r="1" spans="1:7" ht="44.25" customHeight="1" x14ac:dyDescent="0.25">
      <c r="A1" s="82" t="s">
        <v>110</v>
      </c>
      <c r="B1" s="82"/>
      <c r="C1" s="82"/>
      <c r="D1" s="82"/>
      <c r="E1" s="82"/>
      <c r="F1" s="82"/>
    </row>
    <row r="2" spans="1:7" ht="15.75" x14ac:dyDescent="0.25">
      <c r="A2" s="83" t="s">
        <v>289</v>
      </c>
      <c r="B2" s="83"/>
      <c r="C2" s="83"/>
      <c r="D2" s="83"/>
      <c r="E2" s="83"/>
      <c r="F2" s="83"/>
    </row>
    <row r="3" spans="1:7" s="29" customFormat="1" ht="12.75" x14ac:dyDescent="0.2">
      <c r="A3" s="84" t="s">
        <v>111</v>
      </c>
      <c r="B3" s="84"/>
      <c r="C3" s="84"/>
      <c r="D3" s="84"/>
      <c r="E3" s="84"/>
      <c r="F3" s="84"/>
    </row>
    <row r="4" spans="1:7" ht="38.25" customHeight="1" x14ac:dyDescent="0.25">
      <c r="A4" s="78" t="s">
        <v>112</v>
      </c>
      <c r="B4" s="78" t="s">
        <v>113</v>
      </c>
      <c r="C4" s="78" t="s">
        <v>114</v>
      </c>
      <c r="D4" s="78" t="s">
        <v>115</v>
      </c>
      <c r="E4" s="85" t="s">
        <v>3</v>
      </c>
      <c r="F4" s="78" t="s">
        <v>179</v>
      </c>
      <c r="G4" s="15"/>
    </row>
    <row r="5" spans="1:7" x14ac:dyDescent="0.25">
      <c r="A5" s="78"/>
      <c r="B5" s="78"/>
      <c r="C5" s="78"/>
      <c r="D5" s="78"/>
      <c r="E5" s="86"/>
      <c r="F5" s="78"/>
      <c r="G5" s="15"/>
    </row>
    <row r="6" spans="1:7" x14ac:dyDescent="0.25">
      <c r="A6" s="17" t="s">
        <v>180</v>
      </c>
      <c r="B6" s="18" t="s">
        <v>181</v>
      </c>
      <c r="C6" s="19">
        <v>162030536.36000001</v>
      </c>
      <c r="D6" s="19">
        <v>152610067.09</v>
      </c>
      <c r="E6" s="20">
        <f>D6/C6*100</f>
        <v>94.1859914299922</v>
      </c>
      <c r="F6" s="21"/>
      <c r="G6" s="15"/>
    </row>
    <row r="7" spans="1:7" ht="38.25" outlineLevel="1" x14ac:dyDescent="0.25">
      <c r="A7" s="17" t="s">
        <v>116</v>
      </c>
      <c r="B7" s="18" t="s">
        <v>64</v>
      </c>
      <c r="C7" s="19">
        <v>3009424.39</v>
      </c>
      <c r="D7" s="19">
        <v>3009414.36</v>
      </c>
      <c r="E7" s="20">
        <f t="shared" ref="E7:E48" si="0">D7/C7*100</f>
        <v>99.999666713673435</v>
      </c>
      <c r="F7" s="21"/>
      <c r="G7" s="15"/>
    </row>
    <row r="8" spans="1:7" ht="51" outlineLevel="1" x14ac:dyDescent="0.25">
      <c r="A8" s="17" t="s">
        <v>117</v>
      </c>
      <c r="B8" s="18" t="s">
        <v>65</v>
      </c>
      <c r="C8" s="19">
        <v>1613655.89</v>
      </c>
      <c r="D8" s="19">
        <v>1613649.58</v>
      </c>
      <c r="E8" s="20">
        <f t="shared" si="0"/>
        <v>99.999608962478376</v>
      </c>
      <c r="F8" s="21"/>
      <c r="G8" s="15"/>
    </row>
    <row r="9" spans="1:7" ht="51" outlineLevel="1" x14ac:dyDescent="0.25">
      <c r="A9" s="17" t="s">
        <v>118</v>
      </c>
      <c r="B9" s="18" t="s">
        <v>119</v>
      </c>
      <c r="C9" s="19">
        <v>59757729.640000001</v>
      </c>
      <c r="D9" s="19">
        <v>58791818.630000003</v>
      </c>
      <c r="E9" s="20">
        <f t="shared" si="0"/>
        <v>98.383621640549336</v>
      </c>
      <c r="F9" s="21"/>
      <c r="G9" s="15"/>
    </row>
    <row r="10" spans="1:7" outlineLevel="1" x14ac:dyDescent="0.25">
      <c r="A10" s="17" t="s">
        <v>120</v>
      </c>
      <c r="B10" s="18" t="s">
        <v>67</v>
      </c>
      <c r="C10" s="19">
        <v>19946</v>
      </c>
      <c r="D10" s="19">
        <v>19946</v>
      </c>
      <c r="E10" s="20">
        <f t="shared" si="0"/>
        <v>100</v>
      </c>
      <c r="F10" s="21"/>
      <c r="G10" s="15"/>
    </row>
    <row r="11" spans="1:7" ht="38.25" outlineLevel="1" x14ac:dyDescent="0.25">
      <c r="A11" s="17" t="s">
        <v>121</v>
      </c>
      <c r="B11" s="18" t="s">
        <v>69</v>
      </c>
      <c r="C11" s="19">
        <v>12216652.189999999</v>
      </c>
      <c r="D11" s="19">
        <v>12192017.58</v>
      </c>
      <c r="E11" s="20">
        <f t="shared" si="0"/>
        <v>99.798352203067836</v>
      </c>
      <c r="F11" s="21"/>
      <c r="G11" s="15"/>
    </row>
    <row r="12" spans="1:7" outlineLevel="1" x14ac:dyDescent="0.25">
      <c r="A12" s="17" t="s">
        <v>122</v>
      </c>
      <c r="B12" s="18" t="s">
        <v>123</v>
      </c>
      <c r="C12" s="19">
        <v>500000</v>
      </c>
      <c r="D12" s="19">
        <v>0</v>
      </c>
      <c r="E12" s="20">
        <f t="shared" si="0"/>
        <v>0</v>
      </c>
      <c r="F12" s="21" t="s">
        <v>200</v>
      </c>
      <c r="G12" s="15"/>
    </row>
    <row r="13" spans="1:7" ht="25.5" outlineLevel="1" x14ac:dyDescent="0.25">
      <c r="A13" s="17" t="s">
        <v>124</v>
      </c>
      <c r="B13" s="18" t="s">
        <v>125</v>
      </c>
      <c r="C13" s="19">
        <v>84913128.25</v>
      </c>
      <c r="D13" s="19">
        <v>76983220.939999998</v>
      </c>
      <c r="E13" s="20">
        <f t="shared" si="0"/>
        <v>90.66115278823213</v>
      </c>
      <c r="F13" s="21" t="s">
        <v>201</v>
      </c>
      <c r="G13" s="15"/>
    </row>
    <row r="14" spans="1:7" x14ac:dyDescent="0.25">
      <c r="A14" s="17" t="s">
        <v>182</v>
      </c>
      <c r="B14" s="18" t="s">
        <v>183</v>
      </c>
      <c r="C14" s="19">
        <v>1953234.69</v>
      </c>
      <c r="D14" s="19">
        <v>1953234.69</v>
      </c>
      <c r="E14" s="20">
        <f t="shared" si="0"/>
        <v>100</v>
      </c>
      <c r="F14" s="21"/>
      <c r="G14" s="15"/>
    </row>
    <row r="15" spans="1:7" outlineLevel="1" x14ac:dyDescent="0.25">
      <c r="A15" s="17" t="s">
        <v>126</v>
      </c>
      <c r="B15" s="18" t="s">
        <v>80</v>
      </c>
      <c r="C15" s="19">
        <v>1953234.69</v>
      </c>
      <c r="D15" s="19">
        <v>1953234.69</v>
      </c>
      <c r="E15" s="20">
        <f t="shared" si="0"/>
        <v>100</v>
      </c>
      <c r="F15" s="21"/>
      <c r="G15" s="15"/>
    </row>
    <row r="16" spans="1:7" ht="25.5" x14ac:dyDescent="0.25">
      <c r="A16" s="17" t="s">
        <v>184</v>
      </c>
      <c r="B16" s="18" t="s">
        <v>185</v>
      </c>
      <c r="C16" s="19">
        <v>26675900.18</v>
      </c>
      <c r="D16" s="19">
        <v>26550803.670000002</v>
      </c>
      <c r="E16" s="20">
        <f t="shared" si="0"/>
        <v>99.531050464442103</v>
      </c>
      <c r="F16" s="21"/>
      <c r="G16" s="15"/>
    </row>
    <row r="17" spans="1:7" outlineLevel="1" x14ac:dyDescent="0.25">
      <c r="A17" s="17" t="s">
        <v>127</v>
      </c>
      <c r="B17" s="18" t="s">
        <v>128</v>
      </c>
      <c r="C17" s="19">
        <v>313557</v>
      </c>
      <c r="D17" s="19">
        <v>306000</v>
      </c>
      <c r="E17" s="20">
        <f t="shared" si="0"/>
        <v>97.589911882050146</v>
      </c>
      <c r="F17" s="21"/>
      <c r="G17" s="15"/>
    </row>
    <row r="18" spans="1:7" ht="43.5" customHeight="1" outlineLevel="1" x14ac:dyDescent="0.25">
      <c r="A18" s="17" t="s">
        <v>129</v>
      </c>
      <c r="B18" s="18" t="s">
        <v>130</v>
      </c>
      <c r="C18" s="19">
        <v>26112006.309999999</v>
      </c>
      <c r="D18" s="19">
        <v>25994664.16</v>
      </c>
      <c r="E18" s="20">
        <f t="shared" si="0"/>
        <v>99.550619938556537</v>
      </c>
      <c r="F18" s="21"/>
      <c r="G18" s="15"/>
    </row>
    <row r="19" spans="1:7" ht="25.5" outlineLevel="1" x14ac:dyDescent="0.25">
      <c r="A19" s="17" t="s">
        <v>131</v>
      </c>
      <c r="B19" s="18" t="s">
        <v>132</v>
      </c>
      <c r="C19" s="19">
        <v>250336.87</v>
      </c>
      <c r="D19" s="19">
        <v>250139.51</v>
      </c>
      <c r="E19" s="20">
        <f t="shared" si="0"/>
        <v>99.921162232315211</v>
      </c>
      <c r="F19" s="30"/>
      <c r="G19" s="15"/>
    </row>
    <row r="20" spans="1:7" x14ac:dyDescent="0.25">
      <c r="A20" s="17" t="s">
        <v>186</v>
      </c>
      <c r="B20" s="18" t="s">
        <v>187</v>
      </c>
      <c r="C20" s="19">
        <v>196067680.46000001</v>
      </c>
      <c r="D20" s="19">
        <v>154305402.46000001</v>
      </c>
      <c r="E20" s="20">
        <f t="shared" si="0"/>
        <v>78.700070352227186</v>
      </c>
      <c r="F20" s="21"/>
      <c r="G20" s="15"/>
    </row>
    <row r="21" spans="1:7" ht="38.25" outlineLevel="1" x14ac:dyDescent="0.25">
      <c r="A21" s="17" t="s">
        <v>133</v>
      </c>
      <c r="B21" s="18" t="s">
        <v>134</v>
      </c>
      <c r="C21" s="19">
        <v>313623.25</v>
      </c>
      <c r="D21" s="19">
        <v>275623</v>
      </c>
      <c r="E21" s="20">
        <f t="shared" si="0"/>
        <v>87.883471649503036</v>
      </c>
      <c r="F21" s="30" t="s">
        <v>293</v>
      </c>
      <c r="G21" s="15"/>
    </row>
    <row r="22" spans="1:7" outlineLevel="1" x14ac:dyDescent="0.25">
      <c r="A22" s="17" t="s">
        <v>135</v>
      </c>
      <c r="B22" s="18" t="s">
        <v>136</v>
      </c>
      <c r="C22" s="19">
        <v>11908680.17</v>
      </c>
      <c r="D22" s="19">
        <v>11908680.17</v>
      </c>
      <c r="E22" s="20">
        <f t="shared" si="0"/>
        <v>100</v>
      </c>
      <c r="F22" s="30"/>
      <c r="G22" s="15"/>
    </row>
    <row r="23" spans="1:7" ht="25.5" outlineLevel="1" x14ac:dyDescent="0.25">
      <c r="A23" s="17" t="s">
        <v>137</v>
      </c>
      <c r="B23" s="18" t="s">
        <v>138</v>
      </c>
      <c r="C23" s="19">
        <v>182187809.03999999</v>
      </c>
      <c r="D23" s="19">
        <v>140723103.5</v>
      </c>
      <c r="E23" s="20">
        <f t="shared" si="0"/>
        <v>77.240680505194362</v>
      </c>
      <c r="F23" s="30" t="s">
        <v>290</v>
      </c>
      <c r="G23" s="15"/>
    </row>
    <row r="24" spans="1:7" ht="25.5" outlineLevel="1" x14ac:dyDescent="0.25">
      <c r="A24" s="17" t="s">
        <v>139</v>
      </c>
      <c r="B24" s="18" t="s">
        <v>140</v>
      </c>
      <c r="C24" s="19">
        <v>1657568</v>
      </c>
      <c r="D24" s="19">
        <v>1397995.79</v>
      </c>
      <c r="E24" s="20">
        <f t="shared" si="0"/>
        <v>84.340177295893753</v>
      </c>
      <c r="F24" s="30" t="s">
        <v>291</v>
      </c>
      <c r="G24" s="15"/>
    </row>
    <row r="25" spans="1:7" x14ac:dyDescent="0.25">
      <c r="A25" s="17" t="s">
        <v>188</v>
      </c>
      <c r="B25" s="18" t="s">
        <v>189</v>
      </c>
      <c r="C25" s="19">
        <v>64736130.780000001</v>
      </c>
      <c r="D25" s="19">
        <v>60280838.609999999</v>
      </c>
      <c r="E25" s="20">
        <f t="shared" si="0"/>
        <v>93.117765741760323</v>
      </c>
      <c r="F25" s="21"/>
      <c r="G25" s="15"/>
    </row>
    <row r="26" spans="1:7" outlineLevel="1" x14ac:dyDescent="0.25">
      <c r="A26" s="17" t="s">
        <v>141</v>
      </c>
      <c r="B26" s="18" t="s">
        <v>142</v>
      </c>
      <c r="C26" s="19">
        <v>1859089.7</v>
      </c>
      <c r="D26" s="19">
        <v>1813156.95</v>
      </c>
      <c r="E26" s="20">
        <f t="shared" si="0"/>
        <v>97.5292881241825</v>
      </c>
      <c r="F26" s="30"/>
      <c r="G26" s="15"/>
    </row>
    <row r="27" spans="1:7" outlineLevel="1" x14ac:dyDescent="0.25">
      <c r="A27" s="17" t="s">
        <v>143</v>
      </c>
      <c r="B27" s="18" t="s">
        <v>144</v>
      </c>
      <c r="C27" s="19">
        <v>22734183.780000001</v>
      </c>
      <c r="D27" s="19">
        <v>22123510.800000001</v>
      </c>
      <c r="E27" s="20">
        <f t="shared" si="0"/>
        <v>97.313855707732827</v>
      </c>
      <c r="F27" s="30"/>
      <c r="G27" s="15"/>
    </row>
    <row r="28" spans="1:7" ht="38.25" outlineLevel="1" x14ac:dyDescent="0.25">
      <c r="A28" s="17" t="s">
        <v>145</v>
      </c>
      <c r="B28" s="18" t="s">
        <v>146</v>
      </c>
      <c r="C28" s="19">
        <v>37127200.960000001</v>
      </c>
      <c r="D28" s="19">
        <v>33415616.48</v>
      </c>
      <c r="E28" s="20">
        <f t="shared" si="0"/>
        <v>90.003058716980107</v>
      </c>
      <c r="F28" s="30" t="s">
        <v>292</v>
      </c>
      <c r="G28" s="15"/>
    </row>
    <row r="29" spans="1:7" ht="25.5" outlineLevel="1" x14ac:dyDescent="0.25">
      <c r="A29" s="17" t="s">
        <v>147</v>
      </c>
      <c r="B29" s="18" t="s">
        <v>148</v>
      </c>
      <c r="C29" s="19">
        <v>3015656.34</v>
      </c>
      <c r="D29" s="19">
        <v>2928554.38</v>
      </c>
      <c r="E29" s="20">
        <f t="shared" si="0"/>
        <v>97.11167486677212</v>
      </c>
      <c r="F29" s="21"/>
      <c r="G29" s="15"/>
    </row>
    <row r="30" spans="1:7" x14ac:dyDescent="0.25">
      <c r="A30" s="17" t="s">
        <v>190</v>
      </c>
      <c r="B30" s="18" t="s">
        <v>191</v>
      </c>
      <c r="C30" s="19">
        <v>6486250.2000000002</v>
      </c>
      <c r="D30" s="19">
        <v>0</v>
      </c>
      <c r="E30" s="20">
        <f t="shared" si="0"/>
        <v>0</v>
      </c>
      <c r="F30" s="21"/>
      <c r="G30" s="15"/>
    </row>
    <row r="31" spans="1:7" ht="25.5" outlineLevel="1" x14ac:dyDescent="0.25">
      <c r="A31" s="17" t="s">
        <v>149</v>
      </c>
      <c r="B31" s="18" t="s">
        <v>150</v>
      </c>
      <c r="C31" s="19">
        <v>6486250.2000000002</v>
      </c>
      <c r="D31" s="19">
        <v>0</v>
      </c>
      <c r="E31" s="20">
        <f t="shared" si="0"/>
        <v>0</v>
      </c>
      <c r="F31" s="30" t="s">
        <v>214</v>
      </c>
      <c r="G31" s="15"/>
    </row>
    <row r="32" spans="1:7" x14ac:dyDescent="0.25">
      <c r="A32" s="17" t="s">
        <v>192</v>
      </c>
      <c r="B32" s="18" t="s">
        <v>193</v>
      </c>
      <c r="C32" s="19">
        <v>854694755.77999997</v>
      </c>
      <c r="D32" s="19">
        <v>851245820.25999999</v>
      </c>
      <c r="E32" s="20">
        <f t="shared" si="0"/>
        <v>99.596471664687769</v>
      </c>
      <c r="F32" s="21"/>
      <c r="G32" s="15"/>
    </row>
    <row r="33" spans="1:7" outlineLevel="1" x14ac:dyDescent="0.25">
      <c r="A33" s="17" t="s">
        <v>151</v>
      </c>
      <c r="B33" s="18" t="s">
        <v>152</v>
      </c>
      <c r="C33" s="19">
        <v>179686561.08000001</v>
      </c>
      <c r="D33" s="19">
        <v>179224664.97999999</v>
      </c>
      <c r="E33" s="20">
        <f t="shared" si="0"/>
        <v>99.742943435934322</v>
      </c>
      <c r="F33" s="21"/>
      <c r="G33" s="15"/>
    </row>
    <row r="34" spans="1:7" outlineLevel="1" x14ac:dyDescent="0.25">
      <c r="A34" s="17" t="s">
        <v>153</v>
      </c>
      <c r="B34" s="18" t="s">
        <v>154</v>
      </c>
      <c r="C34" s="19">
        <v>578003533.35000002</v>
      </c>
      <c r="D34" s="19">
        <v>576832222.99000001</v>
      </c>
      <c r="E34" s="20">
        <f t="shared" si="0"/>
        <v>99.7973523875864</v>
      </c>
      <c r="F34" s="21"/>
      <c r="G34" s="15"/>
    </row>
    <row r="35" spans="1:7" outlineLevel="1" x14ac:dyDescent="0.25">
      <c r="A35" s="17" t="s">
        <v>155</v>
      </c>
      <c r="B35" s="18" t="s">
        <v>156</v>
      </c>
      <c r="C35" s="19">
        <v>36589562.219999999</v>
      </c>
      <c r="D35" s="19">
        <v>36453426.140000001</v>
      </c>
      <c r="E35" s="20">
        <f t="shared" si="0"/>
        <v>99.627937390500989</v>
      </c>
      <c r="F35" s="21"/>
      <c r="G35" s="15"/>
    </row>
    <row r="36" spans="1:7" outlineLevel="1" x14ac:dyDescent="0.25">
      <c r="A36" s="17" t="s">
        <v>157</v>
      </c>
      <c r="B36" s="18" t="s">
        <v>158</v>
      </c>
      <c r="C36" s="19">
        <v>569950.98</v>
      </c>
      <c r="D36" s="19">
        <v>569029.29</v>
      </c>
      <c r="E36" s="20">
        <f t="shared" si="0"/>
        <v>99.83828609260398</v>
      </c>
      <c r="F36" s="21"/>
      <c r="G36" s="15"/>
    </row>
    <row r="37" spans="1:7" outlineLevel="1" x14ac:dyDescent="0.25">
      <c r="A37" s="17" t="s">
        <v>159</v>
      </c>
      <c r="B37" s="18" t="s">
        <v>160</v>
      </c>
      <c r="C37" s="19">
        <v>59845148.149999999</v>
      </c>
      <c r="D37" s="19">
        <v>58166476.859999999</v>
      </c>
      <c r="E37" s="20">
        <f t="shared" si="0"/>
        <v>97.194975128489176</v>
      </c>
      <c r="F37" s="31"/>
      <c r="G37" s="15"/>
    </row>
    <row r="38" spans="1:7" x14ac:dyDescent="0.25">
      <c r="A38" s="17" t="s">
        <v>194</v>
      </c>
      <c r="B38" s="18" t="s">
        <v>195</v>
      </c>
      <c r="C38" s="19">
        <v>135050460.94</v>
      </c>
      <c r="D38" s="19">
        <v>133892129.54000001</v>
      </c>
      <c r="E38" s="20">
        <f t="shared" si="0"/>
        <v>99.1422973369083</v>
      </c>
      <c r="F38" s="21"/>
      <c r="G38" s="15"/>
    </row>
    <row r="39" spans="1:7" outlineLevel="1" x14ac:dyDescent="0.25">
      <c r="A39" s="17" t="s">
        <v>161</v>
      </c>
      <c r="B39" s="18" t="s">
        <v>162</v>
      </c>
      <c r="C39" s="19">
        <v>129232373.15000001</v>
      </c>
      <c r="D39" s="19">
        <v>128077495.06</v>
      </c>
      <c r="E39" s="20">
        <f t="shared" si="0"/>
        <v>99.106355426391858</v>
      </c>
      <c r="F39" s="21"/>
      <c r="G39" s="15"/>
    </row>
    <row r="40" spans="1:7" ht="25.5" outlineLevel="1" x14ac:dyDescent="0.25">
      <c r="A40" s="17" t="s">
        <v>163</v>
      </c>
      <c r="B40" s="18" t="s">
        <v>164</v>
      </c>
      <c r="C40" s="19">
        <v>5818087.79</v>
      </c>
      <c r="D40" s="19">
        <v>5814634.4800000004</v>
      </c>
      <c r="E40" s="20">
        <f t="shared" si="0"/>
        <v>99.940645275137726</v>
      </c>
      <c r="F40" s="21"/>
      <c r="G40" s="15"/>
    </row>
    <row r="41" spans="1:7" x14ac:dyDescent="0.25">
      <c r="A41" s="17" t="s">
        <v>196</v>
      </c>
      <c r="B41" s="18" t="s">
        <v>197</v>
      </c>
      <c r="C41" s="19">
        <v>15491411.060000001</v>
      </c>
      <c r="D41" s="19">
        <v>15419318.66</v>
      </c>
      <c r="E41" s="20">
        <f t="shared" si="0"/>
        <v>99.534629868636387</v>
      </c>
      <c r="F41" s="21"/>
      <c r="G41" s="15"/>
    </row>
    <row r="42" spans="1:7" outlineLevel="1" x14ac:dyDescent="0.25">
      <c r="A42" s="17" t="s">
        <v>165</v>
      </c>
      <c r="B42" s="18" t="s">
        <v>166</v>
      </c>
      <c r="C42" s="19">
        <v>3097198.96</v>
      </c>
      <c r="D42" s="19">
        <v>3097198.96</v>
      </c>
      <c r="E42" s="20">
        <f t="shared" si="0"/>
        <v>100</v>
      </c>
      <c r="F42" s="21"/>
      <c r="G42" s="15"/>
    </row>
    <row r="43" spans="1:7" outlineLevel="1" x14ac:dyDescent="0.25">
      <c r="A43" s="17" t="s">
        <v>167</v>
      </c>
      <c r="B43" s="18" t="s">
        <v>168</v>
      </c>
      <c r="C43" s="19">
        <v>1742740</v>
      </c>
      <c r="D43" s="19">
        <v>1741136.2</v>
      </c>
      <c r="E43" s="20">
        <f t="shared" si="0"/>
        <v>99.907972503069871</v>
      </c>
      <c r="F43" s="21"/>
      <c r="G43" s="15"/>
    </row>
    <row r="44" spans="1:7" outlineLevel="1" x14ac:dyDescent="0.25">
      <c r="A44" s="17" t="s">
        <v>169</v>
      </c>
      <c r="B44" s="18" t="s">
        <v>170</v>
      </c>
      <c r="C44" s="19">
        <v>10651472.1</v>
      </c>
      <c r="D44" s="19">
        <v>10580983.5</v>
      </c>
      <c r="E44" s="20">
        <f t="shared" si="0"/>
        <v>99.338226685117078</v>
      </c>
      <c r="F44" s="31"/>
      <c r="G44" s="15"/>
    </row>
    <row r="45" spans="1:7" x14ac:dyDescent="0.25">
      <c r="A45" s="17" t="s">
        <v>198</v>
      </c>
      <c r="B45" s="18" t="s">
        <v>199</v>
      </c>
      <c r="C45" s="19">
        <v>12146732.890000001</v>
      </c>
      <c r="D45" s="19">
        <v>12110456.949999999</v>
      </c>
      <c r="E45" s="20">
        <f t="shared" si="0"/>
        <v>99.701352286837007</v>
      </c>
      <c r="F45" s="21"/>
      <c r="G45" s="15"/>
    </row>
    <row r="46" spans="1:7" outlineLevel="1" x14ac:dyDescent="0.25">
      <c r="A46" s="17" t="s">
        <v>171</v>
      </c>
      <c r="B46" s="18" t="s">
        <v>172</v>
      </c>
      <c r="C46" s="19">
        <v>12114732.890000001</v>
      </c>
      <c r="D46" s="19">
        <v>12078456.949999999</v>
      </c>
      <c r="E46" s="20">
        <f t="shared" si="0"/>
        <v>99.700563435204216</v>
      </c>
      <c r="F46" s="21"/>
      <c r="G46" s="15"/>
    </row>
    <row r="47" spans="1:7" outlineLevel="1" x14ac:dyDescent="0.25">
      <c r="A47" s="17" t="s">
        <v>173</v>
      </c>
      <c r="B47" s="18" t="s">
        <v>174</v>
      </c>
      <c r="C47" s="19">
        <v>32000</v>
      </c>
      <c r="D47" s="19">
        <v>32000</v>
      </c>
      <c r="E47" s="20">
        <f t="shared" si="0"/>
        <v>100</v>
      </c>
      <c r="F47" s="21"/>
      <c r="G47" s="15"/>
    </row>
    <row r="48" spans="1:7" s="26" customFormat="1" ht="12.75" customHeight="1" x14ac:dyDescent="0.25">
      <c r="A48" s="79" t="s">
        <v>175</v>
      </c>
      <c r="B48" s="80"/>
      <c r="C48" s="22">
        <v>1510721027.1500001</v>
      </c>
      <c r="D48" s="22">
        <v>932004953.78999996</v>
      </c>
      <c r="E48" s="23">
        <f t="shared" si="0"/>
        <v>61.692724006644859</v>
      </c>
      <c r="F48" s="24">
        <v>0</v>
      </c>
      <c r="G48" s="25"/>
    </row>
    <row r="49" spans="1:7" ht="12.75" customHeight="1" x14ac:dyDescent="0.25">
      <c r="A49" s="15"/>
      <c r="B49" s="15"/>
      <c r="C49" s="15"/>
      <c r="D49" s="15"/>
      <c r="E49" s="15"/>
      <c r="F49" s="16"/>
      <c r="G49" s="15"/>
    </row>
    <row r="50" spans="1:7" ht="15.2" customHeight="1" x14ac:dyDescent="0.25">
      <c r="A50" s="81"/>
      <c r="B50" s="81"/>
      <c r="C50" s="81"/>
      <c r="D50" s="27"/>
      <c r="E50" s="27"/>
      <c r="F50" s="27"/>
      <c r="G50" s="15"/>
    </row>
  </sheetData>
  <mergeCells count="11">
    <mergeCell ref="F4:F5"/>
    <mergeCell ref="A48:B48"/>
    <mergeCell ref="A50:C50"/>
    <mergeCell ref="A1:F1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zeon_msoff_2022_541_2@outlook.com</cp:lastModifiedBy>
  <cp:lastPrinted>2023-08-04T04:17:56Z</cp:lastPrinted>
  <dcterms:created xsi:type="dcterms:W3CDTF">2023-07-27T05:53:30Z</dcterms:created>
  <dcterms:modified xsi:type="dcterms:W3CDTF">2025-02-13T10:47:50Z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